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Metadata/LabelInfo.xml" ContentType="application/vnd.ms-office.classificationlabel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microsoft.com/office/2020/02/relationships/classificationlabels" Target="docMetadata/LabelInfo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ikas\Desktop\MAX May'23\"/>
    </mc:Choice>
  </mc:AlternateContent>
  <bookViews>
    <workbookView xWindow="-120" yWindow="-120" windowWidth="20730" windowHeight="11160" activeTab="1"/>
  </bookViews>
  <sheets>
    <sheet name="Muster Roll" sheetId="1" r:id="rId1"/>
    <sheet name="OT" sheetId="6" r:id="rId2"/>
  </sheets>
  <definedNames>
    <definedName name="_xlnm._FilterDatabase" localSheetId="0" hidden="1">'Muster Roll'!$A$8:$II$104</definedName>
    <definedName name="_xlnm._FilterDatabase" localSheetId="1" hidden="1">OT!$A$8:$HU$16</definedName>
    <definedName name="_xlnm.Print_Area" localSheetId="0">'Muster Roll'!$A$1:$BC$104</definedName>
    <definedName name="_xlnm.Print_Area" localSheetId="1">OT!$A$1:$BJ$16</definedName>
  </definedNames>
  <calcPr calcId="162913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K16" i="6" l="1"/>
  <c r="AY15" i="6"/>
  <c r="AX15" i="6"/>
  <c r="AW15" i="6"/>
  <c r="AV15" i="6"/>
  <c r="AU15" i="6"/>
  <c r="BD15" i="6" s="1"/>
  <c r="AT15" i="6"/>
  <c r="AS15" i="6"/>
  <c r="AR15" i="6"/>
  <c r="AQ15" i="6"/>
  <c r="AP15" i="6"/>
  <c r="AO15" i="6"/>
  <c r="AN15" i="6"/>
  <c r="AM15" i="6"/>
  <c r="AL15" i="6"/>
  <c r="AK15" i="6"/>
  <c r="AY14" i="6"/>
  <c r="AX14" i="6"/>
  <c r="AW14" i="6"/>
  <c r="AV14" i="6"/>
  <c r="AU14" i="6"/>
  <c r="BD14" i="6" s="1"/>
  <c r="AT14" i="6"/>
  <c r="AS14" i="6"/>
  <c r="AR14" i="6"/>
  <c r="AQ14" i="6"/>
  <c r="AP14" i="6"/>
  <c r="AO14" i="6"/>
  <c r="AN14" i="6"/>
  <c r="AM14" i="6"/>
  <c r="AL14" i="6"/>
  <c r="AK14" i="6"/>
  <c r="AY13" i="6"/>
  <c r="BE13" i="6" s="1"/>
  <c r="AX13" i="6"/>
  <c r="AW13" i="6"/>
  <c r="AV13" i="6"/>
  <c r="AU13" i="6"/>
  <c r="BD13" i="6" s="1"/>
  <c r="AT13" i="6"/>
  <c r="AS13" i="6"/>
  <c r="AR13" i="6"/>
  <c r="AQ13" i="6"/>
  <c r="AP13" i="6"/>
  <c r="AO13" i="6"/>
  <c r="AN13" i="6"/>
  <c r="AM13" i="6"/>
  <c r="AL13" i="6"/>
  <c r="AK13" i="6"/>
  <c r="AY12" i="6"/>
  <c r="AX12" i="6"/>
  <c r="AW12" i="6"/>
  <c r="AV12" i="6"/>
  <c r="AU12" i="6"/>
  <c r="BD12" i="6" s="1"/>
  <c r="AT12" i="6"/>
  <c r="AS12" i="6"/>
  <c r="AR12" i="6"/>
  <c r="AQ12" i="6"/>
  <c r="AP12" i="6"/>
  <c r="AO12" i="6"/>
  <c r="AN12" i="6"/>
  <c r="AM12" i="6"/>
  <c r="AL12" i="6"/>
  <c r="AK12" i="6"/>
  <c r="AY11" i="6"/>
  <c r="AX11" i="6"/>
  <c r="AW11" i="6"/>
  <c r="AV11" i="6"/>
  <c r="AU11" i="6"/>
  <c r="BD11" i="6" s="1"/>
  <c r="AT11" i="6"/>
  <c r="AS11" i="6"/>
  <c r="AR11" i="6"/>
  <c r="AQ11" i="6"/>
  <c r="AP11" i="6"/>
  <c r="AO11" i="6"/>
  <c r="AN11" i="6"/>
  <c r="AM11" i="6"/>
  <c r="AL11" i="6"/>
  <c r="AK11" i="6"/>
  <c r="AY10" i="6"/>
  <c r="AX10" i="6"/>
  <c r="AW10" i="6"/>
  <c r="AV10" i="6"/>
  <c r="AU10" i="6"/>
  <c r="BD10" i="6" s="1"/>
  <c r="AT10" i="6"/>
  <c r="AS10" i="6"/>
  <c r="AR10" i="6"/>
  <c r="AQ10" i="6"/>
  <c r="AP10" i="6"/>
  <c r="AO10" i="6"/>
  <c r="AN10" i="6"/>
  <c r="AM10" i="6"/>
  <c r="AL10" i="6"/>
  <c r="AK10" i="6"/>
  <c r="AK104" i="1"/>
  <c r="AX9" i="6" l="1"/>
  <c r="AZ10" i="6"/>
  <c r="BE11" i="6"/>
  <c r="AZ13" i="6"/>
  <c r="BB13" i="6" s="1"/>
  <c r="BC13" i="6"/>
  <c r="BJ13" i="6" s="1"/>
  <c r="BK13" i="6" s="1"/>
  <c r="BM13" i="6" s="1"/>
  <c r="BE12" i="6"/>
  <c r="BE14" i="6"/>
  <c r="BC10" i="6"/>
  <c r="BJ10" i="6" s="1"/>
  <c r="BK10" i="6" s="1"/>
  <c r="BM10" i="6" s="1"/>
  <c r="BE15" i="6"/>
  <c r="BC11" i="6"/>
  <c r="BJ11" i="6" s="1"/>
  <c r="BK11" i="6" s="1"/>
  <c r="BM11" i="6" s="1"/>
  <c r="BC12" i="6"/>
  <c r="AZ14" i="6"/>
  <c r="BB14" i="6" s="1"/>
  <c r="BA14" i="6" s="1"/>
  <c r="BE10" i="6"/>
  <c r="AZ11" i="6"/>
  <c r="BB11" i="6" s="1"/>
  <c r="AZ15" i="6"/>
  <c r="BB10" i="6"/>
  <c r="BD16" i="6"/>
  <c r="AY9" i="6"/>
  <c r="BD9" i="6"/>
  <c r="AZ12" i="6"/>
  <c r="BJ12" i="6"/>
  <c r="BK12" i="6" s="1"/>
  <c r="BM12" i="6" s="1"/>
  <c r="BB15" i="6"/>
  <c r="BC15" i="6"/>
  <c r="BJ15" i="6" s="1"/>
  <c r="BK15" i="6" s="1"/>
  <c r="BM15" i="6" s="1"/>
  <c r="BC14" i="6"/>
  <c r="BJ14" i="6" s="1"/>
  <c r="BK14" i="6" s="1"/>
  <c r="BM14" i="6" s="1"/>
  <c r="BH14" i="6" l="1"/>
  <c r="BP14" i="6"/>
  <c r="BJ16" i="6"/>
  <c r="BK16" i="6" s="1"/>
  <c r="BM16" i="6" s="1"/>
  <c r="BE9" i="6"/>
  <c r="BH15" i="6"/>
  <c r="BA15" i="6"/>
  <c r="BP15" i="6" s="1"/>
  <c r="BH11" i="6"/>
  <c r="BA11" i="6"/>
  <c r="BP11" i="6" s="1"/>
  <c r="AZ9" i="6"/>
  <c r="BA10" i="6"/>
  <c r="BP10" i="6" s="1"/>
  <c r="BH10" i="6"/>
  <c r="BB12" i="6"/>
  <c r="BH13" i="6"/>
  <c r="BA13" i="6"/>
  <c r="BP13" i="6" s="1"/>
  <c r="BC9" i="6"/>
  <c r="AZ16" i="6"/>
  <c r="BC16" i="6"/>
  <c r="BB9" i="6" l="1"/>
  <c r="BH12" i="6"/>
  <c r="BA12" i="6"/>
  <c r="BP12" i="6" s="1"/>
  <c r="BB16" i="6"/>
  <c r="BA16" i="6" s="1"/>
  <c r="AK11" i="1" l="1"/>
  <c r="AL11" i="1"/>
  <c r="AM11" i="1"/>
  <c r="AN11" i="1"/>
  <c r="AO11" i="1"/>
  <c r="AP11" i="1"/>
  <c r="AQ11" i="1"/>
  <c r="AR11" i="1"/>
  <c r="AS11" i="1"/>
  <c r="AT11" i="1"/>
  <c r="AU11" i="1"/>
  <c r="BD11" i="1" s="1"/>
  <c r="AV11" i="1"/>
  <c r="AW11" i="1"/>
  <c r="AX11" i="1"/>
  <c r="AY11" i="1"/>
  <c r="AK12" i="1"/>
  <c r="AL12" i="1"/>
  <c r="AM12" i="1"/>
  <c r="AN12" i="1"/>
  <c r="AO12" i="1"/>
  <c r="AP12" i="1"/>
  <c r="AQ12" i="1"/>
  <c r="AR12" i="1"/>
  <c r="AS12" i="1"/>
  <c r="AT12" i="1"/>
  <c r="AU12" i="1"/>
  <c r="BD12" i="1" s="1"/>
  <c r="AV12" i="1"/>
  <c r="AW12" i="1"/>
  <c r="AX12" i="1"/>
  <c r="AY12" i="1"/>
  <c r="BE12" i="1" s="1"/>
  <c r="AK13" i="1"/>
  <c r="AL13" i="1"/>
  <c r="AM13" i="1"/>
  <c r="AN13" i="1"/>
  <c r="AO13" i="1"/>
  <c r="AP13" i="1"/>
  <c r="AQ13" i="1"/>
  <c r="AR13" i="1"/>
  <c r="AS13" i="1"/>
  <c r="AT13" i="1"/>
  <c r="AU13" i="1"/>
  <c r="BD13" i="1" s="1"/>
  <c r="AV13" i="1"/>
  <c r="AW13" i="1"/>
  <c r="AX13" i="1"/>
  <c r="AY13" i="1"/>
  <c r="AK14" i="1"/>
  <c r="AL14" i="1"/>
  <c r="AM14" i="1"/>
  <c r="AN14" i="1"/>
  <c r="AO14" i="1"/>
  <c r="AP14" i="1"/>
  <c r="AQ14" i="1"/>
  <c r="AR14" i="1"/>
  <c r="AS14" i="1"/>
  <c r="AT14" i="1"/>
  <c r="AU14" i="1"/>
  <c r="BD14" i="1" s="1"/>
  <c r="AV14" i="1"/>
  <c r="AW14" i="1"/>
  <c r="AX14" i="1"/>
  <c r="AY14" i="1"/>
  <c r="BE14" i="1" s="1"/>
  <c r="AK15" i="1"/>
  <c r="AL15" i="1"/>
  <c r="AM15" i="1"/>
  <c r="AN15" i="1"/>
  <c r="AO15" i="1"/>
  <c r="AP15" i="1"/>
  <c r="AQ15" i="1"/>
  <c r="AR15" i="1"/>
  <c r="AS15" i="1"/>
  <c r="AT15" i="1"/>
  <c r="AU15" i="1"/>
  <c r="BD15" i="1" s="1"/>
  <c r="AV15" i="1"/>
  <c r="AW15" i="1"/>
  <c r="AX15" i="1"/>
  <c r="AY15" i="1"/>
  <c r="AK16" i="1"/>
  <c r="AL16" i="1"/>
  <c r="AM16" i="1"/>
  <c r="AN16" i="1"/>
  <c r="AO16" i="1"/>
  <c r="AP16" i="1"/>
  <c r="AQ16" i="1"/>
  <c r="AR16" i="1"/>
  <c r="AS16" i="1"/>
  <c r="AT16" i="1"/>
  <c r="AU16" i="1"/>
  <c r="BD16" i="1" s="1"/>
  <c r="AV16" i="1"/>
  <c r="AW16" i="1"/>
  <c r="AX16" i="1"/>
  <c r="AY16" i="1"/>
  <c r="BE16" i="1" s="1"/>
  <c r="AK17" i="1"/>
  <c r="AL17" i="1"/>
  <c r="AM17" i="1"/>
  <c r="AN17" i="1"/>
  <c r="AO17" i="1"/>
  <c r="AP17" i="1"/>
  <c r="AQ17" i="1"/>
  <c r="AR17" i="1"/>
  <c r="AS17" i="1"/>
  <c r="AT17" i="1"/>
  <c r="AU17" i="1"/>
  <c r="BD17" i="1" s="1"/>
  <c r="AV17" i="1"/>
  <c r="AW17" i="1"/>
  <c r="AX17" i="1"/>
  <c r="AY17" i="1"/>
  <c r="AK18" i="1"/>
  <c r="AL18" i="1"/>
  <c r="AM18" i="1"/>
  <c r="AN18" i="1"/>
  <c r="AO18" i="1"/>
  <c r="AP18" i="1"/>
  <c r="AQ18" i="1"/>
  <c r="AR18" i="1"/>
  <c r="AS18" i="1"/>
  <c r="AT18" i="1"/>
  <c r="AU18" i="1"/>
  <c r="BD18" i="1" s="1"/>
  <c r="AV18" i="1"/>
  <c r="AW18" i="1"/>
  <c r="AX18" i="1"/>
  <c r="AY18" i="1"/>
  <c r="BE18" i="1" s="1"/>
  <c r="AK19" i="1"/>
  <c r="AL19" i="1"/>
  <c r="AM19" i="1"/>
  <c r="AN19" i="1"/>
  <c r="AO19" i="1"/>
  <c r="AP19" i="1"/>
  <c r="AQ19" i="1"/>
  <c r="AR19" i="1"/>
  <c r="AS19" i="1"/>
  <c r="AT19" i="1"/>
  <c r="AU19" i="1"/>
  <c r="BD19" i="1" s="1"/>
  <c r="AV19" i="1"/>
  <c r="AW19" i="1"/>
  <c r="AX19" i="1"/>
  <c r="AY19" i="1"/>
  <c r="AK20" i="1"/>
  <c r="AL20" i="1"/>
  <c r="AM20" i="1"/>
  <c r="AN20" i="1"/>
  <c r="AO20" i="1"/>
  <c r="AP20" i="1"/>
  <c r="AQ20" i="1"/>
  <c r="AR20" i="1"/>
  <c r="AS20" i="1"/>
  <c r="AT20" i="1"/>
  <c r="AU20" i="1"/>
  <c r="BD20" i="1" s="1"/>
  <c r="AV20" i="1"/>
  <c r="AW20" i="1"/>
  <c r="AX20" i="1"/>
  <c r="AY20" i="1"/>
  <c r="BE20" i="1" s="1"/>
  <c r="AK21" i="1"/>
  <c r="AL21" i="1"/>
  <c r="AM21" i="1"/>
  <c r="AN21" i="1"/>
  <c r="AO21" i="1"/>
  <c r="AP21" i="1"/>
  <c r="AQ21" i="1"/>
  <c r="AR21" i="1"/>
  <c r="AS21" i="1"/>
  <c r="AT21" i="1"/>
  <c r="AU21" i="1"/>
  <c r="BD21" i="1" s="1"/>
  <c r="AV21" i="1"/>
  <c r="AW21" i="1"/>
  <c r="AX21" i="1"/>
  <c r="AY21" i="1"/>
  <c r="AK22" i="1"/>
  <c r="AL22" i="1"/>
  <c r="AM22" i="1"/>
  <c r="AN22" i="1"/>
  <c r="AO22" i="1"/>
  <c r="AP22" i="1"/>
  <c r="AQ22" i="1"/>
  <c r="AR22" i="1"/>
  <c r="AS22" i="1"/>
  <c r="AT22" i="1"/>
  <c r="AU22" i="1"/>
  <c r="BD22" i="1" s="1"/>
  <c r="AV22" i="1"/>
  <c r="AW22" i="1"/>
  <c r="AX22" i="1"/>
  <c r="AY22" i="1"/>
  <c r="BE22" i="1" s="1"/>
  <c r="AK23" i="1"/>
  <c r="AL23" i="1"/>
  <c r="AM23" i="1"/>
  <c r="AN23" i="1"/>
  <c r="AO23" i="1"/>
  <c r="AP23" i="1"/>
  <c r="AQ23" i="1"/>
  <c r="AR23" i="1"/>
  <c r="AS23" i="1"/>
  <c r="AT23" i="1"/>
  <c r="AU23" i="1"/>
  <c r="BD23" i="1" s="1"/>
  <c r="AV23" i="1"/>
  <c r="AW23" i="1"/>
  <c r="AX23" i="1"/>
  <c r="AY23" i="1"/>
  <c r="AK24" i="1"/>
  <c r="AL24" i="1"/>
  <c r="AM24" i="1"/>
  <c r="AN24" i="1"/>
  <c r="AO24" i="1"/>
  <c r="AP24" i="1"/>
  <c r="AQ24" i="1"/>
  <c r="AR24" i="1"/>
  <c r="AS24" i="1"/>
  <c r="AT24" i="1"/>
  <c r="AU24" i="1"/>
  <c r="BD24" i="1" s="1"/>
  <c r="AV24" i="1"/>
  <c r="AW24" i="1"/>
  <c r="AX24" i="1"/>
  <c r="AY24" i="1"/>
  <c r="BE24" i="1" s="1"/>
  <c r="AK25" i="1"/>
  <c r="AL25" i="1"/>
  <c r="AM25" i="1"/>
  <c r="AN25" i="1"/>
  <c r="AO25" i="1"/>
  <c r="AP25" i="1"/>
  <c r="AQ25" i="1"/>
  <c r="AR25" i="1"/>
  <c r="AS25" i="1"/>
  <c r="AT25" i="1"/>
  <c r="AU25" i="1"/>
  <c r="BD25" i="1" s="1"/>
  <c r="AV25" i="1"/>
  <c r="AW25" i="1"/>
  <c r="AX25" i="1"/>
  <c r="AY25" i="1"/>
  <c r="AK26" i="1"/>
  <c r="AL26" i="1"/>
  <c r="AM26" i="1"/>
  <c r="AN26" i="1"/>
  <c r="AO26" i="1"/>
  <c r="AP26" i="1"/>
  <c r="AQ26" i="1"/>
  <c r="AR26" i="1"/>
  <c r="AS26" i="1"/>
  <c r="AT26" i="1"/>
  <c r="AU26" i="1"/>
  <c r="BD26" i="1" s="1"/>
  <c r="AV26" i="1"/>
  <c r="AW26" i="1"/>
  <c r="AX26" i="1"/>
  <c r="AY26" i="1"/>
  <c r="BE26" i="1" s="1"/>
  <c r="AK27" i="1"/>
  <c r="AL27" i="1"/>
  <c r="AM27" i="1"/>
  <c r="AN27" i="1"/>
  <c r="AO27" i="1"/>
  <c r="AP27" i="1"/>
  <c r="AQ27" i="1"/>
  <c r="AR27" i="1"/>
  <c r="AS27" i="1"/>
  <c r="AT27" i="1"/>
  <c r="AU27" i="1"/>
  <c r="BD27" i="1" s="1"/>
  <c r="AV27" i="1"/>
  <c r="AW27" i="1"/>
  <c r="AX27" i="1"/>
  <c r="AY27" i="1"/>
  <c r="AK28" i="1"/>
  <c r="AL28" i="1"/>
  <c r="AM28" i="1"/>
  <c r="AN28" i="1"/>
  <c r="AO28" i="1"/>
  <c r="AP28" i="1"/>
  <c r="AQ28" i="1"/>
  <c r="AR28" i="1"/>
  <c r="AS28" i="1"/>
  <c r="AT28" i="1"/>
  <c r="AU28" i="1"/>
  <c r="BD28" i="1" s="1"/>
  <c r="AV28" i="1"/>
  <c r="AW28" i="1"/>
  <c r="AX28" i="1"/>
  <c r="AY28" i="1"/>
  <c r="BE28" i="1" s="1"/>
  <c r="AK29" i="1"/>
  <c r="AL29" i="1"/>
  <c r="AM29" i="1"/>
  <c r="AN29" i="1"/>
  <c r="AO29" i="1"/>
  <c r="AP29" i="1"/>
  <c r="AQ29" i="1"/>
  <c r="AR29" i="1"/>
  <c r="AS29" i="1"/>
  <c r="AT29" i="1"/>
  <c r="AU29" i="1"/>
  <c r="BD29" i="1" s="1"/>
  <c r="AV29" i="1"/>
  <c r="AW29" i="1"/>
  <c r="AX29" i="1"/>
  <c r="AY29" i="1"/>
  <c r="AK30" i="1"/>
  <c r="AL30" i="1"/>
  <c r="AM30" i="1"/>
  <c r="AN30" i="1"/>
  <c r="AO30" i="1"/>
  <c r="AP30" i="1"/>
  <c r="AQ30" i="1"/>
  <c r="AR30" i="1"/>
  <c r="AS30" i="1"/>
  <c r="AT30" i="1"/>
  <c r="AU30" i="1"/>
  <c r="BD30" i="1" s="1"/>
  <c r="AV30" i="1"/>
  <c r="AW30" i="1"/>
  <c r="AX30" i="1"/>
  <c r="AY30" i="1"/>
  <c r="BE30" i="1" s="1"/>
  <c r="AK31" i="1"/>
  <c r="AL31" i="1"/>
  <c r="AM31" i="1"/>
  <c r="AN31" i="1"/>
  <c r="AO31" i="1"/>
  <c r="AP31" i="1"/>
  <c r="AQ31" i="1"/>
  <c r="AR31" i="1"/>
  <c r="AS31" i="1"/>
  <c r="AT31" i="1"/>
  <c r="AU31" i="1"/>
  <c r="BD31" i="1" s="1"/>
  <c r="AV31" i="1"/>
  <c r="AW31" i="1"/>
  <c r="AX31" i="1"/>
  <c r="AY31" i="1"/>
  <c r="AK32" i="1"/>
  <c r="AL32" i="1"/>
  <c r="AM32" i="1"/>
  <c r="AN32" i="1"/>
  <c r="AO32" i="1"/>
  <c r="AP32" i="1"/>
  <c r="AQ32" i="1"/>
  <c r="AR32" i="1"/>
  <c r="AS32" i="1"/>
  <c r="AT32" i="1"/>
  <c r="AU32" i="1"/>
  <c r="BD32" i="1" s="1"/>
  <c r="AV32" i="1"/>
  <c r="AW32" i="1"/>
  <c r="AX32" i="1"/>
  <c r="AY32" i="1"/>
  <c r="BE32" i="1" s="1"/>
  <c r="AK33" i="1"/>
  <c r="AL33" i="1"/>
  <c r="AM33" i="1"/>
  <c r="AN33" i="1"/>
  <c r="AO33" i="1"/>
  <c r="AP33" i="1"/>
  <c r="AQ33" i="1"/>
  <c r="AR33" i="1"/>
  <c r="AS33" i="1"/>
  <c r="AT33" i="1"/>
  <c r="AU33" i="1"/>
  <c r="BD33" i="1" s="1"/>
  <c r="AV33" i="1"/>
  <c r="AW33" i="1"/>
  <c r="AX33" i="1"/>
  <c r="AY33" i="1"/>
  <c r="AK34" i="1"/>
  <c r="AL34" i="1"/>
  <c r="AM34" i="1"/>
  <c r="AN34" i="1"/>
  <c r="AO34" i="1"/>
  <c r="AP34" i="1"/>
  <c r="AQ34" i="1"/>
  <c r="AR34" i="1"/>
  <c r="AS34" i="1"/>
  <c r="AT34" i="1"/>
  <c r="AU34" i="1"/>
  <c r="BD34" i="1" s="1"/>
  <c r="AV34" i="1"/>
  <c r="AW34" i="1"/>
  <c r="AX34" i="1"/>
  <c r="AY34" i="1"/>
  <c r="BE34" i="1" s="1"/>
  <c r="AK35" i="1"/>
  <c r="AL35" i="1"/>
  <c r="AM35" i="1"/>
  <c r="AN35" i="1"/>
  <c r="AO35" i="1"/>
  <c r="AP35" i="1"/>
  <c r="AQ35" i="1"/>
  <c r="AR35" i="1"/>
  <c r="AS35" i="1"/>
  <c r="AT35" i="1"/>
  <c r="AU35" i="1"/>
  <c r="BD35" i="1" s="1"/>
  <c r="AV35" i="1"/>
  <c r="AW35" i="1"/>
  <c r="AX35" i="1"/>
  <c r="AY35" i="1"/>
  <c r="AK36" i="1"/>
  <c r="AL36" i="1"/>
  <c r="AM36" i="1"/>
  <c r="AN36" i="1"/>
  <c r="AO36" i="1"/>
  <c r="AP36" i="1"/>
  <c r="AQ36" i="1"/>
  <c r="AR36" i="1"/>
  <c r="AS36" i="1"/>
  <c r="AT36" i="1"/>
  <c r="AU36" i="1"/>
  <c r="BD36" i="1" s="1"/>
  <c r="AV36" i="1"/>
  <c r="AW36" i="1"/>
  <c r="AX36" i="1"/>
  <c r="AY36" i="1"/>
  <c r="BE36" i="1" s="1"/>
  <c r="AK37" i="1"/>
  <c r="AL37" i="1"/>
  <c r="AM37" i="1"/>
  <c r="AN37" i="1"/>
  <c r="AO37" i="1"/>
  <c r="AP37" i="1"/>
  <c r="AQ37" i="1"/>
  <c r="AR37" i="1"/>
  <c r="AS37" i="1"/>
  <c r="AT37" i="1"/>
  <c r="AU37" i="1"/>
  <c r="BD37" i="1" s="1"/>
  <c r="AV37" i="1"/>
  <c r="AW37" i="1"/>
  <c r="AX37" i="1"/>
  <c r="AY37" i="1"/>
  <c r="AK38" i="1"/>
  <c r="AL38" i="1"/>
  <c r="AM38" i="1"/>
  <c r="AN38" i="1"/>
  <c r="AO38" i="1"/>
  <c r="AP38" i="1"/>
  <c r="AQ38" i="1"/>
  <c r="AR38" i="1"/>
  <c r="AS38" i="1"/>
  <c r="AT38" i="1"/>
  <c r="AU38" i="1"/>
  <c r="BD38" i="1" s="1"/>
  <c r="AV38" i="1"/>
  <c r="AW38" i="1"/>
  <c r="AX38" i="1"/>
  <c r="AY38" i="1"/>
  <c r="BE38" i="1" s="1"/>
  <c r="AK39" i="1"/>
  <c r="AL39" i="1"/>
  <c r="AM39" i="1"/>
  <c r="AN39" i="1"/>
  <c r="AO39" i="1"/>
  <c r="AP39" i="1"/>
  <c r="AQ39" i="1"/>
  <c r="AR39" i="1"/>
  <c r="AS39" i="1"/>
  <c r="AT39" i="1"/>
  <c r="AU39" i="1"/>
  <c r="BD39" i="1" s="1"/>
  <c r="AV39" i="1"/>
  <c r="AW39" i="1"/>
  <c r="AX39" i="1"/>
  <c r="AY39" i="1"/>
  <c r="AK40" i="1"/>
  <c r="AL40" i="1"/>
  <c r="AM40" i="1"/>
  <c r="AN40" i="1"/>
  <c r="AO40" i="1"/>
  <c r="AP40" i="1"/>
  <c r="AQ40" i="1"/>
  <c r="AR40" i="1"/>
  <c r="AS40" i="1"/>
  <c r="AT40" i="1"/>
  <c r="AU40" i="1"/>
  <c r="BD40" i="1" s="1"/>
  <c r="AV40" i="1"/>
  <c r="AW40" i="1"/>
  <c r="AX40" i="1"/>
  <c r="AY40" i="1"/>
  <c r="BE40" i="1" s="1"/>
  <c r="AK41" i="1"/>
  <c r="AL41" i="1"/>
  <c r="AM41" i="1"/>
  <c r="AN41" i="1"/>
  <c r="AO41" i="1"/>
  <c r="AP41" i="1"/>
  <c r="AQ41" i="1"/>
  <c r="AR41" i="1"/>
  <c r="AS41" i="1"/>
  <c r="AT41" i="1"/>
  <c r="AU41" i="1"/>
  <c r="BD41" i="1" s="1"/>
  <c r="AV41" i="1"/>
  <c r="AW41" i="1"/>
  <c r="AX41" i="1"/>
  <c r="AY41" i="1"/>
  <c r="AK42" i="1"/>
  <c r="AL42" i="1"/>
  <c r="AM42" i="1"/>
  <c r="AN42" i="1"/>
  <c r="AO42" i="1"/>
  <c r="AP42" i="1"/>
  <c r="AQ42" i="1"/>
  <c r="AR42" i="1"/>
  <c r="AS42" i="1"/>
  <c r="AT42" i="1"/>
  <c r="AU42" i="1"/>
  <c r="BD42" i="1" s="1"/>
  <c r="AV42" i="1"/>
  <c r="AW42" i="1"/>
  <c r="AX42" i="1"/>
  <c r="AY42" i="1"/>
  <c r="BE42" i="1" s="1"/>
  <c r="AK43" i="1"/>
  <c r="AL43" i="1"/>
  <c r="AM43" i="1"/>
  <c r="AN43" i="1"/>
  <c r="AO43" i="1"/>
  <c r="AP43" i="1"/>
  <c r="AQ43" i="1"/>
  <c r="AR43" i="1"/>
  <c r="AS43" i="1"/>
  <c r="AT43" i="1"/>
  <c r="AU43" i="1"/>
  <c r="BD43" i="1" s="1"/>
  <c r="AV43" i="1"/>
  <c r="AW43" i="1"/>
  <c r="AX43" i="1"/>
  <c r="AY43" i="1"/>
  <c r="AK44" i="1"/>
  <c r="AL44" i="1"/>
  <c r="AM44" i="1"/>
  <c r="AN44" i="1"/>
  <c r="AO44" i="1"/>
  <c r="AP44" i="1"/>
  <c r="AQ44" i="1"/>
  <c r="AR44" i="1"/>
  <c r="AS44" i="1"/>
  <c r="AT44" i="1"/>
  <c r="AU44" i="1"/>
  <c r="BD44" i="1" s="1"/>
  <c r="AV44" i="1"/>
  <c r="AW44" i="1"/>
  <c r="AX44" i="1"/>
  <c r="AY44" i="1"/>
  <c r="BE44" i="1" s="1"/>
  <c r="AK45" i="1"/>
  <c r="AL45" i="1"/>
  <c r="AM45" i="1"/>
  <c r="AN45" i="1"/>
  <c r="AO45" i="1"/>
  <c r="AP45" i="1"/>
  <c r="AQ45" i="1"/>
  <c r="AR45" i="1"/>
  <c r="AS45" i="1"/>
  <c r="AT45" i="1"/>
  <c r="AU45" i="1"/>
  <c r="BD45" i="1" s="1"/>
  <c r="AV45" i="1"/>
  <c r="AW45" i="1"/>
  <c r="AX45" i="1"/>
  <c r="AY45" i="1"/>
  <c r="AK46" i="1"/>
  <c r="AL46" i="1"/>
  <c r="AM46" i="1"/>
  <c r="AN46" i="1"/>
  <c r="AO46" i="1"/>
  <c r="AP46" i="1"/>
  <c r="AQ46" i="1"/>
  <c r="AR46" i="1"/>
  <c r="AS46" i="1"/>
  <c r="AT46" i="1"/>
  <c r="AU46" i="1"/>
  <c r="BD46" i="1" s="1"/>
  <c r="AV46" i="1"/>
  <c r="AW46" i="1"/>
  <c r="AX46" i="1"/>
  <c r="AY46" i="1"/>
  <c r="BE46" i="1" s="1"/>
  <c r="AK47" i="1"/>
  <c r="AL47" i="1"/>
  <c r="AM47" i="1"/>
  <c r="AN47" i="1"/>
  <c r="AO47" i="1"/>
  <c r="AP47" i="1"/>
  <c r="AQ47" i="1"/>
  <c r="AR47" i="1"/>
  <c r="AS47" i="1"/>
  <c r="AT47" i="1"/>
  <c r="AU47" i="1"/>
  <c r="BD47" i="1" s="1"/>
  <c r="AV47" i="1"/>
  <c r="AW47" i="1"/>
  <c r="AX47" i="1"/>
  <c r="AY47" i="1"/>
  <c r="AK48" i="1"/>
  <c r="AL48" i="1"/>
  <c r="AM48" i="1"/>
  <c r="AN48" i="1"/>
  <c r="AO48" i="1"/>
  <c r="AP48" i="1"/>
  <c r="AQ48" i="1"/>
  <c r="AR48" i="1"/>
  <c r="AS48" i="1"/>
  <c r="AT48" i="1"/>
  <c r="AU48" i="1"/>
  <c r="BD48" i="1" s="1"/>
  <c r="AV48" i="1"/>
  <c r="AW48" i="1"/>
  <c r="AX48" i="1"/>
  <c r="AY48" i="1"/>
  <c r="BE48" i="1" s="1"/>
  <c r="AK49" i="1"/>
  <c r="AL49" i="1"/>
  <c r="AM49" i="1"/>
  <c r="AN49" i="1"/>
  <c r="AO49" i="1"/>
  <c r="AP49" i="1"/>
  <c r="AQ49" i="1"/>
  <c r="AR49" i="1"/>
  <c r="AS49" i="1"/>
  <c r="AT49" i="1"/>
  <c r="AU49" i="1"/>
  <c r="BD49" i="1" s="1"/>
  <c r="AV49" i="1"/>
  <c r="AW49" i="1"/>
  <c r="AX49" i="1"/>
  <c r="AY49" i="1"/>
  <c r="AK50" i="1"/>
  <c r="AL50" i="1"/>
  <c r="AM50" i="1"/>
  <c r="AN50" i="1"/>
  <c r="AO50" i="1"/>
  <c r="AP50" i="1"/>
  <c r="AQ50" i="1"/>
  <c r="AR50" i="1"/>
  <c r="AS50" i="1"/>
  <c r="AT50" i="1"/>
  <c r="AU50" i="1"/>
  <c r="BD50" i="1" s="1"/>
  <c r="AV50" i="1"/>
  <c r="AW50" i="1"/>
  <c r="AX50" i="1"/>
  <c r="AY50" i="1"/>
  <c r="BE50" i="1" s="1"/>
  <c r="AK51" i="1"/>
  <c r="AL51" i="1"/>
  <c r="AM51" i="1"/>
  <c r="AN51" i="1"/>
  <c r="AO51" i="1"/>
  <c r="AP51" i="1"/>
  <c r="AQ51" i="1"/>
  <c r="AR51" i="1"/>
  <c r="AS51" i="1"/>
  <c r="AT51" i="1"/>
  <c r="AU51" i="1"/>
  <c r="BD51" i="1" s="1"/>
  <c r="AV51" i="1"/>
  <c r="AW51" i="1"/>
  <c r="AX51" i="1"/>
  <c r="AY51" i="1"/>
  <c r="AK52" i="1"/>
  <c r="AL52" i="1"/>
  <c r="AM52" i="1"/>
  <c r="AN52" i="1"/>
  <c r="AO52" i="1"/>
  <c r="AP52" i="1"/>
  <c r="AQ52" i="1"/>
  <c r="AR52" i="1"/>
  <c r="AS52" i="1"/>
  <c r="AT52" i="1"/>
  <c r="AU52" i="1"/>
  <c r="BD52" i="1" s="1"/>
  <c r="AV52" i="1"/>
  <c r="AW52" i="1"/>
  <c r="AX52" i="1"/>
  <c r="AY52" i="1"/>
  <c r="BE52" i="1" s="1"/>
  <c r="AK53" i="1"/>
  <c r="AL53" i="1"/>
  <c r="AM53" i="1"/>
  <c r="AN53" i="1"/>
  <c r="AO53" i="1"/>
  <c r="AP53" i="1"/>
  <c r="AQ53" i="1"/>
  <c r="AR53" i="1"/>
  <c r="AS53" i="1"/>
  <c r="AT53" i="1"/>
  <c r="AU53" i="1"/>
  <c r="BD53" i="1" s="1"/>
  <c r="AV53" i="1"/>
  <c r="AW53" i="1"/>
  <c r="AX53" i="1"/>
  <c r="AY53" i="1"/>
  <c r="AK54" i="1"/>
  <c r="AL54" i="1"/>
  <c r="AM54" i="1"/>
  <c r="AN54" i="1"/>
  <c r="AO54" i="1"/>
  <c r="AP54" i="1"/>
  <c r="AQ54" i="1"/>
  <c r="AR54" i="1"/>
  <c r="AS54" i="1"/>
  <c r="AT54" i="1"/>
  <c r="AU54" i="1"/>
  <c r="BD54" i="1" s="1"/>
  <c r="AV54" i="1"/>
  <c r="AW54" i="1"/>
  <c r="AX54" i="1"/>
  <c r="AY54" i="1"/>
  <c r="BE54" i="1" s="1"/>
  <c r="AK55" i="1"/>
  <c r="AL55" i="1"/>
  <c r="AM55" i="1"/>
  <c r="AN55" i="1"/>
  <c r="AO55" i="1"/>
  <c r="AP55" i="1"/>
  <c r="AQ55" i="1"/>
  <c r="AR55" i="1"/>
  <c r="AS55" i="1"/>
  <c r="AT55" i="1"/>
  <c r="AU55" i="1"/>
  <c r="BD55" i="1" s="1"/>
  <c r="AV55" i="1"/>
  <c r="AW55" i="1"/>
  <c r="AX55" i="1"/>
  <c r="AY55" i="1"/>
  <c r="AK56" i="1"/>
  <c r="AL56" i="1"/>
  <c r="AM56" i="1"/>
  <c r="AN56" i="1"/>
  <c r="AO56" i="1"/>
  <c r="AP56" i="1"/>
  <c r="AQ56" i="1"/>
  <c r="AR56" i="1"/>
  <c r="AS56" i="1"/>
  <c r="AT56" i="1"/>
  <c r="AU56" i="1"/>
  <c r="BD56" i="1" s="1"/>
  <c r="AV56" i="1"/>
  <c r="AW56" i="1"/>
  <c r="AX56" i="1"/>
  <c r="AY56" i="1"/>
  <c r="BE56" i="1" s="1"/>
  <c r="AK57" i="1"/>
  <c r="AL57" i="1"/>
  <c r="AM57" i="1"/>
  <c r="AN57" i="1"/>
  <c r="AO57" i="1"/>
  <c r="AP57" i="1"/>
  <c r="AQ57" i="1"/>
  <c r="AR57" i="1"/>
  <c r="AS57" i="1"/>
  <c r="AT57" i="1"/>
  <c r="AU57" i="1"/>
  <c r="BD57" i="1" s="1"/>
  <c r="AV57" i="1"/>
  <c r="AW57" i="1"/>
  <c r="AX57" i="1"/>
  <c r="AY57" i="1"/>
  <c r="AK58" i="1"/>
  <c r="AL58" i="1"/>
  <c r="AM58" i="1"/>
  <c r="AN58" i="1"/>
  <c r="AO58" i="1"/>
  <c r="AP58" i="1"/>
  <c r="AQ58" i="1"/>
  <c r="AR58" i="1"/>
  <c r="AS58" i="1"/>
  <c r="AT58" i="1"/>
  <c r="AU58" i="1"/>
  <c r="BD58" i="1" s="1"/>
  <c r="AV58" i="1"/>
  <c r="AW58" i="1"/>
  <c r="AX58" i="1"/>
  <c r="AY58" i="1"/>
  <c r="BE58" i="1" s="1"/>
  <c r="AK59" i="1"/>
  <c r="AL59" i="1"/>
  <c r="AM59" i="1"/>
  <c r="AN59" i="1"/>
  <c r="AO59" i="1"/>
  <c r="AP59" i="1"/>
  <c r="AQ59" i="1"/>
  <c r="AR59" i="1"/>
  <c r="AS59" i="1"/>
  <c r="AT59" i="1"/>
  <c r="AU59" i="1"/>
  <c r="BD59" i="1" s="1"/>
  <c r="AV59" i="1"/>
  <c r="AW59" i="1"/>
  <c r="AX59" i="1"/>
  <c r="AY59" i="1"/>
  <c r="AK60" i="1"/>
  <c r="AL60" i="1"/>
  <c r="AM60" i="1"/>
  <c r="AN60" i="1"/>
  <c r="AO60" i="1"/>
  <c r="AP60" i="1"/>
  <c r="AQ60" i="1"/>
  <c r="AR60" i="1"/>
  <c r="AS60" i="1"/>
  <c r="AT60" i="1"/>
  <c r="AU60" i="1"/>
  <c r="BD60" i="1" s="1"/>
  <c r="AV60" i="1"/>
  <c r="AW60" i="1"/>
  <c r="AX60" i="1"/>
  <c r="AY60" i="1"/>
  <c r="BE60" i="1" s="1"/>
  <c r="AK61" i="1"/>
  <c r="AL61" i="1"/>
  <c r="AM61" i="1"/>
  <c r="AN61" i="1"/>
  <c r="AO61" i="1"/>
  <c r="AP61" i="1"/>
  <c r="AQ61" i="1"/>
  <c r="AR61" i="1"/>
  <c r="AS61" i="1"/>
  <c r="AT61" i="1"/>
  <c r="AU61" i="1"/>
  <c r="BD61" i="1" s="1"/>
  <c r="AV61" i="1"/>
  <c r="AW61" i="1"/>
  <c r="AX61" i="1"/>
  <c r="AY61" i="1"/>
  <c r="AK62" i="1"/>
  <c r="AL62" i="1"/>
  <c r="AM62" i="1"/>
  <c r="AN62" i="1"/>
  <c r="AO62" i="1"/>
  <c r="AP62" i="1"/>
  <c r="AQ62" i="1"/>
  <c r="AR62" i="1"/>
  <c r="AS62" i="1"/>
  <c r="AT62" i="1"/>
  <c r="AU62" i="1"/>
  <c r="BD62" i="1" s="1"/>
  <c r="AV62" i="1"/>
  <c r="AW62" i="1"/>
  <c r="AX62" i="1"/>
  <c r="AY62" i="1"/>
  <c r="BE62" i="1" s="1"/>
  <c r="AK63" i="1"/>
  <c r="AL63" i="1"/>
  <c r="AM63" i="1"/>
  <c r="AN63" i="1"/>
  <c r="AO63" i="1"/>
  <c r="AP63" i="1"/>
  <c r="AQ63" i="1"/>
  <c r="AR63" i="1"/>
  <c r="AS63" i="1"/>
  <c r="AT63" i="1"/>
  <c r="AU63" i="1"/>
  <c r="BD63" i="1" s="1"/>
  <c r="AV63" i="1"/>
  <c r="AW63" i="1"/>
  <c r="AX63" i="1"/>
  <c r="AY63" i="1"/>
  <c r="AK64" i="1"/>
  <c r="AL64" i="1"/>
  <c r="AM64" i="1"/>
  <c r="AN64" i="1"/>
  <c r="AO64" i="1"/>
  <c r="AP64" i="1"/>
  <c r="AQ64" i="1"/>
  <c r="AR64" i="1"/>
  <c r="AS64" i="1"/>
  <c r="AT64" i="1"/>
  <c r="AU64" i="1"/>
  <c r="BD64" i="1" s="1"/>
  <c r="AV64" i="1"/>
  <c r="AW64" i="1"/>
  <c r="AX64" i="1"/>
  <c r="AY64" i="1"/>
  <c r="BE64" i="1" s="1"/>
  <c r="AK65" i="1"/>
  <c r="AL65" i="1"/>
  <c r="AM65" i="1"/>
  <c r="AN65" i="1"/>
  <c r="AO65" i="1"/>
  <c r="AP65" i="1"/>
  <c r="AQ65" i="1"/>
  <c r="AR65" i="1"/>
  <c r="AS65" i="1"/>
  <c r="AT65" i="1"/>
  <c r="AU65" i="1"/>
  <c r="BD65" i="1" s="1"/>
  <c r="AV65" i="1"/>
  <c r="AW65" i="1"/>
  <c r="AX65" i="1"/>
  <c r="AY65" i="1"/>
  <c r="AK66" i="1"/>
  <c r="AL66" i="1"/>
  <c r="AM66" i="1"/>
  <c r="AN66" i="1"/>
  <c r="AO66" i="1"/>
  <c r="AP66" i="1"/>
  <c r="AQ66" i="1"/>
  <c r="AR66" i="1"/>
  <c r="AS66" i="1"/>
  <c r="AT66" i="1"/>
  <c r="AU66" i="1"/>
  <c r="BD66" i="1" s="1"/>
  <c r="AV66" i="1"/>
  <c r="AW66" i="1"/>
  <c r="AX66" i="1"/>
  <c r="AY66" i="1"/>
  <c r="BE66" i="1" s="1"/>
  <c r="AK67" i="1"/>
  <c r="AL67" i="1"/>
  <c r="AM67" i="1"/>
  <c r="AN67" i="1"/>
  <c r="AO67" i="1"/>
  <c r="AP67" i="1"/>
  <c r="AQ67" i="1"/>
  <c r="AR67" i="1"/>
  <c r="AS67" i="1"/>
  <c r="AT67" i="1"/>
  <c r="AU67" i="1"/>
  <c r="BD67" i="1" s="1"/>
  <c r="AV67" i="1"/>
  <c r="AW67" i="1"/>
  <c r="AX67" i="1"/>
  <c r="AY67" i="1"/>
  <c r="AK68" i="1"/>
  <c r="AL68" i="1"/>
  <c r="AM68" i="1"/>
  <c r="AN68" i="1"/>
  <c r="AO68" i="1"/>
  <c r="AP68" i="1"/>
  <c r="AQ68" i="1"/>
  <c r="AR68" i="1"/>
  <c r="AS68" i="1"/>
  <c r="AT68" i="1"/>
  <c r="AU68" i="1"/>
  <c r="BD68" i="1" s="1"/>
  <c r="AV68" i="1"/>
  <c r="AW68" i="1"/>
  <c r="AX68" i="1"/>
  <c r="AY68" i="1"/>
  <c r="BE68" i="1" s="1"/>
  <c r="AK69" i="1"/>
  <c r="AL69" i="1"/>
  <c r="AM69" i="1"/>
  <c r="AN69" i="1"/>
  <c r="AO69" i="1"/>
  <c r="AP69" i="1"/>
  <c r="AQ69" i="1"/>
  <c r="AR69" i="1"/>
  <c r="AS69" i="1"/>
  <c r="AT69" i="1"/>
  <c r="AU69" i="1"/>
  <c r="BD69" i="1" s="1"/>
  <c r="AV69" i="1"/>
  <c r="AW69" i="1"/>
  <c r="AX69" i="1"/>
  <c r="AY69" i="1"/>
  <c r="AK70" i="1"/>
  <c r="AL70" i="1"/>
  <c r="AM70" i="1"/>
  <c r="AN70" i="1"/>
  <c r="AO70" i="1"/>
  <c r="AP70" i="1"/>
  <c r="AQ70" i="1"/>
  <c r="AR70" i="1"/>
  <c r="AS70" i="1"/>
  <c r="AT70" i="1"/>
  <c r="AU70" i="1"/>
  <c r="BD70" i="1" s="1"/>
  <c r="AV70" i="1"/>
  <c r="AW70" i="1"/>
  <c r="AX70" i="1"/>
  <c r="AY70" i="1"/>
  <c r="BE70" i="1" s="1"/>
  <c r="AK71" i="1"/>
  <c r="AL71" i="1"/>
  <c r="AM71" i="1"/>
  <c r="AN71" i="1"/>
  <c r="AO71" i="1"/>
  <c r="AP71" i="1"/>
  <c r="AQ71" i="1"/>
  <c r="AR71" i="1"/>
  <c r="AS71" i="1"/>
  <c r="AT71" i="1"/>
  <c r="AU71" i="1"/>
  <c r="BD71" i="1" s="1"/>
  <c r="AV71" i="1"/>
  <c r="AW71" i="1"/>
  <c r="AX71" i="1"/>
  <c r="AY71" i="1"/>
  <c r="AK72" i="1"/>
  <c r="AL72" i="1"/>
  <c r="AM72" i="1"/>
  <c r="AN72" i="1"/>
  <c r="AO72" i="1"/>
  <c r="AP72" i="1"/>
  <c r="AQ72" i="1"/>
  <c r="AR72" i="1"/>
  <c r="AS72" i="1"/>
  <c r="AT72" i="1"/>
  <c r="AU72" i="1"/>
  <c r="BD72" i="1" s="1"/>
  <c r="AV72" i="1"/>
  <c r="AW72" i="1"/>
  <c r="AX72" i="1"/>
  <c r="AY72" i="1"/>
  <c r="BE72" i="1" s="1"/>
  <c r="AK73" i="1"/>
  <c r="AL73" i="1"/>
  <c r="AM73" i="1"/>
  <c r="AN73" i="1"/>
  <c r="AO73" i="1"/>
  <c r="AP73" i="1"/>
  <c r="AQ73" i="1"/>
  <c r="AR73" i="1"/>
  <c r="AS73" i="1"/>
  <c r="AT73" i="1"/>
  <c r="AU73" i="1"/>
  <c r="BD73" i="1" s="1"/>
  <c r="AV73" i="1"/>
  <c r="AW73" i="1"/>
  <c r="AX73" i="1"/>
  <c r="AY73" i="1"/>
  <c r="AK74" i="1"/>
  <c r="AL74" i="1"/>
  <c r="AM74" i="1"/>
  <c r="AN74" i="1"/>
  <c r="AO74" i="1"/>
  <c r="AP74" i="1"/>
  <c r="AQ74" i="1"/>
  <c r="AR74" i="1"/>
  <c r="AS74" i="1"/>
  <c r="AT74" i="1"/>
  <c r="AU74" i="1"/>
  <c r="BD74" i="1" s="1"/>
  <c r="AV74" i="1"/>
  <c r="AW74" i="1"/>
  <c r="AX74" i="1"/>
  <c r="AY74" i="1"/>
  <c r="BE74" i="1" s="1"/>
  <c r="AK75" i="1"/>
  <c r="AL75" i="1"/>
  <c r="AM75" i="1"/>
  <c r="AN75" i="1"/>
  <c r="AO75" i="1"/>
  <c r="AP75" i="1"/>
  <c r="AQ75" i="1"/>
  <c r="AR75" i="1"/>
  <c r="AS75" i="1"/>
  <c r="AT75" i="1"/>
  <c r="AU75" i="1"/>
  <c r="BD75" i="1" s="1"/>
  <c r="AV75" i="1"/>
  <c r="AW75" i="1"/>
  <c r="AX75" i="1"/>
  <c r="AY75" i="1"/>
  <c r="AK76" i="1"/>
  <c r="AL76" i="1"/>
  <c r="AM76" i="1"/>
  <c r="AN76" i="1"/>
  <c r="AO76" i="1"/>
  <c r="AP76" i="1"/>
  <c r="AQ76" i="1"/>
  <c r="AR76" i="1"/>
  <c r="AS76" i="1"/>
  <c r="AT76" i="1"/>
  <c r="AU76" i="1"/>
  <c r="BD76" i="1" s="1"/>
  <c r="AV76" i="1"/>
  <c r="AW76" i="1"/>
  <c r="AX76" i="1"/>
  <c r="AY76" i="1"/>
  <c r="BE76" i="1" s="1"/>
  <c r="AK77" i="1"/>
  <c r="AL77" i="1"/>
  <c r="AM77" i="1"/>
  <c r="AN77" i="1"/>
  <c r="AO77" i="1"/>
  <c r="AP77" i="1"/>
  <c r="AQ77" i="1"/>
  <c r="AR77" i="1"/>
  <c r="AS77" i="1"/>
  <c r="AT77" i="1"/>
  <c r="AU77" i="1"/>
  <c r="BD77" i="1" s="1"/>
  <c r="AV77" i="1"/>
  <c r="AW77" i="1"/>
  <c r="AX77" i="1"/>
  <c r="AY77" i="1"/>
  <c r="AK78" i="1"/>
  <c r="AL78" i="1"/>
  <c r="AM78" i="1"/>
  <c r="AN78" i="1"/>
  <c r="AO78" i="1"/>
  <c r="AP78" i="1"/>
  <c r="AQ78" i="1"/>
  <c r="AR78" i="1"/>
  <c r="AS78" i="1"/>
  <c r="AT78" i="1"/>
  <c r="AU78" i="1"/>
  <c r="BD78" i="1" s="1"/>
  <c r="AV78" i="1"/>
  <c r="AW78" i="1"/>
  <c r="AX78" i="1"/>
  <c r="AY78" i="1"/>
  <c r="BE78" i="1" s="1"/>
  <c r="AK79" i="1"/>
  <c r="AL79" i="1"/>
  <c r="AM79" i="1"/>
  <c r="AN79" i="1"/>
  <c r="AO79" i="1"/>
  <c r="AP79" i="1"/>
  <c r="AQ79" i="1"/>
  <c r="AR79" i="1"/>
  <c r="AS79" i="1"/>
  <c r="AT79" i="1"/>
  <c r="AU79" i="1"/>
  <c r="BD79" i="1" s="1"/>
  <c r="AV79" i="1"/>
  <c r="AW79" i="1"/>
  <c r="AX79" i="1"/>
  <c r="AY79" i="1"/>
  <c r="AK80" i="1"/>
  <c r="AL80" i="1"/>
  <c r="AM80" i="1"/>
  <c r="AN80" i="1"/>
  <c r="AO80" i="1"/>
  <c r="AP80" i="1"/>
  <c r="AQ80" i="1"/>
  <c r="AR80" i="1"/>
  <c r="AS80" i="1"/>
  <c r="AT80" i="1"/>
  <c r="AU80" i="1"/>
  <c r="BD80" i="1" s="1"/>
  <c r="AV80" i="1"/>
  <c r="AW80" i="1"/>
  <c r="AX80" i="1"/>
  <c r="AY80" i="1"/>
  <c r="BE80" i="1" s="1"/>
  <c r="AK81" i="1"/>
  <c r="AL81" i="1"/>
  <c r="AM81" i="1"/>
  <c r="AN81" i="1"/>
  <c r="AO81" i="1"/>
  <c r="AP81" i="1"/>
  <c r="AQ81" i="1"/>
  <c r="AR81" i="1"/>
  <c r="AS81" i="1"/>
  <c r="AT81" i="1"/>
  <c r="AU81" i="1"/>
  <c r="BD81" i="1" s="1"/>
  <c r="AV81" i="1"/>
  <c r="AW81" i="1"/>
  <c r="AX81" i="1"/>
  <c r="AY81" i="1"/>
  <c r="AK82" i="1"/>
  <c r="AL82" i="1"/>
  <c r="AM82" i="1"/>
  <c r="AN82" i="1"/>
  <c r="AO82" i="1"/>
  <c r="AP82" i="1"/>
  <c r="AQ82" i="1"/>
  <c r="AR82" i="1"/>
  <c r="AS82" i="1"/>
  <c r="AT82" i="1"/>
  <c r="AU82" i="1"/>
  <c r="BD82" i="1" s="1"/>
  <c r="AV82" i="1"/>
  <c r="AW82" i="1"/>
  <c r="AX82" i="1"/>
  <c r="AY82" i="1"/>
  <c r="BE82" i="1" s="1"/>
  <c r="AK83" i="1"/>
  <c r="AL83" i="1"/>
  <c r="AM83" i="1"/>
  <c r="AN83" i="1"/>
  <c r="AO83" i="1"/>
  <c r="AP83" i="1"/>
  <c r="AQ83" i="1"/>
  <c r="AR83" i="1"/>
  <c r="AS83" i="1"/>
  <c r="AT83" i="1"/>
  <c r="AU83" i="1"/>
  <c r="BD83" i="1" s="1"/>
  <c r="AV83" i="1"/>
  <c r="AW83" i="1"/>
  <c r="AX83" i="1"/>
  <c r="AY83" i="1"/>
  <c r="AK84" i="1"/>
  <c r="AL84" i="1"/>
  <c r="AM84" i="1"/>
  <c r="AN84" i="1"/>
  <c r="AO84" i="1"/>
  <c r="AP84" i="1"/>
  <c r="AQ84" i="1"/>
  <c r="AR84" i="1"/>
  <c r="AS84" i="1"/>
  <c r="AT84" i="1"/>
  <c r="AU84" i="1"/>
  <c r="BD84" i="1" s="1"/>
  <c r="AV84" i="1"/>
  <c r="AW84" i="1"/>
  <c r="AX84" i="1"/>
  <c r="AY84" i="1"/>
  <c r="BE84" i="1" s="1"/>
  <c r="AK85" i="1"/>
  <c r="AL85" i="1"/>
  <c r="AM85" i="1"/>
  <c r="AN85" i="1"/>
  <c r="AO85" i="1"/>
  <c r="AP85" i="1"/>
  <c r="AQ85" i="1"/>
  <c r="AR85" i="1"/>
  <c r="AS85" i="1"/>
  <c r="AT85" i="1"/>
  <c r="AU85" i="1"/>
  <c r="BD85" i="1" s="1"/>
  <c r="AV85" i="1"/>
  <c r="AW85" i="1"/>
  <c r="AX85" i="1"/>
  <c r="AY85" i="1"/>
  <c r="AK86" i="1"/>
  <c r="AL86" i="1"/>
  <c r="AM86" i="1"/>
  <c r="AN86" i="1"/>
  <c r="AO86" i="1"/>
  <c r="AP86" i="1"/>
  <c r="AQ86" i="1"/>
  <c r="AR86" i="1"/>
  <c r="AS86" i="1"/>
  <c r="AT86" i="1"/>
  <c r="AU86" i="1"/>
  <c r="BD86" i="1" s="1"/>
  <c r="AV86" i="1"/>
  <c r="AW86" i="1"/>
  <c r="AX86" i="1"/>
  <c r="AY86" i="1"/>
  <c r="BE86" i="1" s="1"/>
  <c r="AK87" i="1"/>
  <c r="AL87" i="1"/>
  <c r="AM87" i="1"/>
  <c r="AN87" i="1"/>
  <c r="AO87" i="1"/>
  <c r="AP87" i="1"/>
  <c r="AQ87" i="1"/>
  <c r="AR87" i="1"/>
  <c r="AS87" i="1"/>
  <c r="AT87" i="1"/>
  <c r="AU87" i="1"/>
  <c r="BD87" i="1" s="1"/>
  <c r="AV87" i="1"/>
  <c r="AW87" i="1"/>
  <c r="AX87" i="1"/>
  <c r="AY87" i="1"/>
  <c r="AK88" i="1"/>
  <c r="AL88" i="1"/>
  <c r="AM88" i="1"/>
  <c r="AN88" i="1"/>
  <c r="AO88" i="1"/>
  <c r="AP88" i="1"/>
  <c r="AQ88" i="1"/>
  <c r="AR88" i="1"/>
  <c r="AS88" i="1"/>
  <c r="AT88" i="1"/>
  <c r="AU88" i="1"/>
  <c r="BD88" i="1" s="1"/>
  <c r="AV88" i="1"/>
  <c r="AW88" i="1"/>
  <c r="AX88" i="1"/>
  <c r="AY88" i="1"/>
  <c r="BE88" i="1" s="1"/>
  <c r="AK89" i="1"/>
  <c r="AL89" i="1"/>
  <c r="AM89" i="1"/>
  <c r="AN89" i="1"/>
  <c r="AO89" i="1"/>
  <c r="AP89" i="1"/>
  <c r="AQ89" i="1"/>
  <c r="AR89" i="1"/>
  <c r="AS89" i="1"/>
  <c r="AT89" i="1"/>
  <c r="AU89" i="1"/>
  <c r="BD89" i="1" s="1"/>
  <c r="AV89" i="1"/>
  <c r="AW89" i="1"/>
  <c r="AX89" i="1"/>
  <c r="AY89" i="1"/>
  <c r="AK90" i="1"/>
  <c r="AL90" i="1"/>
  <c r="AM90" i="1"/>
  <c r="AN90" i="1"/>
  <c r="AO90" i="1"/>
  <c r="AP90" i="1"/>
  <c r="AQ90" i="1"/>
  <c r="AR90" i="1"/>
  <c r="AS90" i="1"/>
  <c r="AT90" i="1"/>
  <c r="AU90" i="1"/>
  <c r="BD90" i="1" s="1"/>
  <c r="AV90" i="1"/>
  <c r="AW90" i="1"/>
  <c r="AX90" i="1"/>
  <c r="AY90" i="1"/>
  <c r="BE90" i="1" s="1"/>
  <c r="AK91" i="1"/>
  <c r="AL91" i="1"/>
  <c r="AM91" i="1"/>
  <c r="AN91" i="1"/>
  <c r="AO91" i="1"/>
  <c r="AP91" i="1"/>
  <c r="AQ91" i="1"/>
  <c r="AR91" i="1"/>
  <c r="AS91" i="1"/>
  <c r="AT91" i="1"/>
  <c r="AU91" i="1"/>
  <c r="BD91" i="1" s="1"/>
  <c r="AV91" i="1"/>
  <c r="AW91" i="1"/>
  <c r="AX91" i="1"/>
  <c r="AY91" i="1"/>
  <c r="AK92" i="1"/>
  <c r="AL92" i="1"/>
  <c r="AM92" i="1"/>
  <c r="AN92" i="1"/>
  <c r="AO92" i="1"/>
  <c r="AP92" i="1"/>
  <c r="AQ92" i="1"/>
  <c r="AR92" i="1"/>
  <c r="AS92" i="1"/>
  <c r="AT92" i="1"/>
  <c r="AU92" i="1"/>
  <c r="BD92" i="1" s="1"/>
  <c r="AV92" i="1"/>
  <c r="AW92" i="1"/>
  <c r="AX92" i="1"/>
  <c r="AY92" i="1"/>
  <c r="BE92" i="1" s="1"/>
  <c r="AK93" i="1"/>
  <c r="AL93" i="1"/>
  <c r="AM93" i="1"/>
  <c r="AN93" i="1"/>
  <c r="AO93" i="1"/>
  <c r="AP93" i="1"/>
  <c r="AQ93" i="1"/>
  <c r="AR93" i="1"/>
  <c r="AS93" i="1"/>
  <c r="AT93" i="1"/>
  <c r="AU93" i="1"/>
  <c r="BD93" i="1" s="1"/>
  <c r="AV93" i="1"/>
  <c r="AW93" i="1"/>
  <c r="AX93" i="1"/>
  <c r="AY93" i="1"/>
  <c r="AK94" i="1"/>
  <c r="AL94" i="1"/>
  <c r="AM94" i="1"/>
  <c r="AN94" i="1"/>
  <c r="AO94" i="1"/>
  <c r="AP94" i="1"/>
  <c r="AQ94" i="1"/>
  <c r="AR94" i="1"/>
  <c r="AS94" i="1"/>
  <c r="AT94" i="1"/>
  <c r="AU94" i="1"/>
  <c r="BD94" i="1" s="1"/>
  <c r="AV94" i="1"/>
  <c r="AW94" i="1"/>
  <c r="AX94" i="1"/>
  <c r="AY94" i="1"/>
  <c r="BE94" i="1" s="1"/>
  <c r="AK95" i="1"/>
  <c r="AL95" i="1"/>
  <c r="AM95" i="1"/>
  <c r="AN95" i="1"/>
  <c r="AO95" i="1"/>
  <c r="AP95" i="1"/>
  <c r="AQ95" i="1"/>
  <c r="AR95" i="1"/>
  <c r="AS95" i="1"/>
  <c r="AT95" i="1"/>
  <c r="AU95" i="1"/>
  <c r="BD95" i="1" s="1"/>
  <c r="AV95" i="1"/>
  <c r="AW95" i="1"/>
  <c r="AX95" i="1"/>
  <c r="AY95" i="1"/>
  <c r="AK96" i="1"/>
  <c r="AL96" i="1"/>
  <c r="AM96" i="1"/>
  <c r="AN96" i="1"/>
  <c r="AO96" i="1"/>
  <c r="AP96" i="1"/>
  <c r="AQ96" i="1"/>
  <c r="AR96" i="1"/>
  <c r="AS96" i="1"/>
  <c r="AT96" i="1"/>
  <c r="AU96" i="1"/>
  <c r="BD96" i="1" s="1"/>
  <c r="AV96" i="1"/>
  <c r="AW96" i="1"/>
  <c r="AX96" i="1"/>
  <c r="AY96" i="1"/>
  <c r="BE96" i="1" s="1"/>
  <c r="AK97" i="1"/>
  <c r="AL97" i="1"/>
  <c r="AM97" i="1"/>
  <c r="AN97" i="1"/>
  <c r="AO97" i="1"/>
  <c r="AP97" i="1"/>
  <c r="AQ97" i="1"/>
  <c r="AR97" i="1"/>
  <c r="AS97" i="1"/>
  <c r="AT97" i="1"/>
  <c r="AU97" i="1"/>
  <c r="BD97" i="1" s="1"/>
  <c r="AV97" i="1"/>
  <c r="AW97" i="1"/>
  <c r="AX97" i="1"/>
  <c r="AY97" i="1"/>
  <c r="AK98" i="1"/>
  <c r="AL98" i="1"/>
  <c r="AM98" i="1"/>
  <c r="AN98" i="1"/>
  <c r="AO98" i="1"/>
  <c r="AP98" i="1"/>
  <c r="AQ98" i="1"/>
  <c r="AR98" i="1"/>
  <c r="AS98" i="1"/>
  <c r="AT98" i="1"/>
  <c r="AU98" i="1"/>
  <c r="BD98" i="1" s="1"/>
  <c r="AV98" i="1"/>
  <c r="AW98" i="1"/>
  <c r="AX98" i="1"/>
  <c r="AY98" i="1"/>
  <c r="BE98" i="1" s="1"/>
  <c r="AK99" i="1"/>
  <c r="AL99" i="1"/>
  <c r="AM99" i="1"/>
  <c r="AN99" i="1"/>
  <c r="AO99" i="1"/>
  <c r="AP99" i="1"/>
  <c r="AQ99" i="1"/>
  <c r="AR99" i="1"/>
  <c r="AS99" i="1"/>
  <c r="AT99" i="1"/>
  <c r="AU99" i="1"/>
  <c r="BD99" i="1" s="1"/>
  <c r="AV99" i="1"/>
  <c r="AW99" i="1"/>
  <c r="AX99" i="1"/>
  <c r="AY99" i="1"/>
  <c r="AK100" i="1"/>
  <c r="AL100" i="1"/>
  <c r="AM100" i="1"/>
  <c r="AN100" i="1"/>
  <c r="AO100" i="1"/>
  <c r="AP100" i="1"/>
  <c r="AQ100" i="1"/>
  <c r="AR100" i="1"/>
  <c r="AS100" i="1"/>
  <c r="AT100" i="1"/>
  <c r="AU100" i="1"/>
  <c r="BD100" i="1" s="1"/>
  <c r="AV100" i="1"/>
  <c r="AW100" i="1"/>
  <c r="AX100" i="1"/>
  <c r="AY100" i="1"/>
  <c r="BE100" i="1" s="1"/>
  <c r="AK101" i="1"/>
  <c r="AL101" i="1"/>
  <c r="AM101" i="1"/>
  <c r="AN101" i="1"/>
  <c r="AO101" i="1"/>
  <c r="AP101" i="1"/>
  <c r="AQ101" i="1"/>
  <c r="AR101" i="1"/>
  <c r="AS101" i="1"/>
  <c r="AT101" i="1"/>
  <c r="AU101" i="1"/>
  <c r="BD101" i="1" s="1"/>
  <c r="AV101" i="1"/>
  <c r="AW101" i="1"/>
  <c r="AX101" i="1"/>
  <c r="AY101" i="1"/>
  <c r="AK102" i="1"/>
  <c r="AL102" i="1"/>
  <c r="AM102" i="1"/>
  <c r="AN102" i="1"/>
  <c r="AO102" i="1"/>
  <c r="AP102" i="1"/>
  <c r="AQ102" i="1"/>
  <c r="AR102" i="1"/>
  <c r="AS102" i="1"/>
  <c r="AT102" i="1"/>
  <c r="AU102" i="1"/>
  <c r="BD102" i="1" s="1"/>
  <c r="AV102" i="1"/>
  <c r="AW102" i="1"/>
  <c r="AX102" i="1"/>
  <c r="AY102" i="1"/>
  <c r="BE102" i="1" s="1"/>
  <c r="AK103" i="1"/>
  <c r="AL103" i="1"/>
  <c r="AM103" i="1"/>
  <c r="AN103" i="1"/>
  <c r="AO103" i="1"/>
  <c r="AP103" i="1"/>
  <c r="AQ103" i="1"/>
  <c r="AR103" i="1"/>
  <c r="AS103" i="1"/>
  <c r="AT103" i="1"/>
  <c r="AU103" i="1"/>
  <c r="BD103" i="1" s="1"/>
  <c r="AV103" i="1"/>
  <c r="AW103" i="1"/>
  <c r="AX103" i="1"/>
  <c r="AY103" i="1"/>
  <c r="AW10" i="1"/>
  <c r="AN10" i="1"/>
  <c r="BC97" i="1" l="1"/>
  <c r="BJ97" i="1" s="1"/>
  <c r="BK97" i="1" s="1"/>
  <c r="BM97" i="1" s="1"/>
  <c r="BC81" i="1"/>
  <c r="BJ81" i="1" s="1"/>
  <c r="BK81" i="1" s="1"/>
  <c r="BM81" i="1" s="1"/>
  <c r="BC77" i="1"/>
  <c r="BJ77" i="1" s="1"/>
  <c r="BK77" i="1" s="1"/>
  <c r="BM77" i="1" s="1"/>
  <c r="BC73" i="1"/>
  <c r="BJ73" i="1" s="1"/>
  <c r="BK73" i="1" s="1"/>
  <c r="BM73" i="1" s="1"/>
  <c r="BC69" i="1"/>
  <c r="BJ69" i="1" s="1"/>
  <c r="BK69" i="1" s="1"/>
  <c r="BM69" i="1" s="1"/>
  <c r="BC65" i="1"/>
  <c r="BJ65" i="1" s="1"/>
  <c r="BK65" i="1" s="1"/>
  <c r="BM65" i="1" s="1"/>
  <c r="BC61" i="1"/>
  <c r="BJ61" i="1" s="1"/>
  <c r="BK61" i="1" s="1"/>
  <c r="BM61" i="1" s="1"/>
  <c r="BC57" i="1"/>
  <c r="BJ57" i="1" s="1"/>
  <c r="BK57" i="1" s="1"/>
  <c r="BM57" i="1" s="1"/>
  <c r="BC53" i="1"/>
  <c r="BJ53" i="1" s="1"/>
  <c r="BK53" i="1" s="1"/>
  <c r="BM53" i="1" s="1"/>
  <c r="BC49" i="1"/>
  <c r="BJ49" i="1" s="1"/>
  <c r="BK49" i="1" s="1"/>
  <c r="BM49" i="1" s="1"/>
  <c r="BC45" i="1"/>
  <c r="BJ45" i="1" s="1"/>
  <c r="BK45" i="1" s="1"/>
  <c r="BM45" i="1" s="1"/>
  <c r="BC41" i="1"/>
  <c r="BJ41" i="1" s="1"/>
  <c r="BK41" i="1" s="1"/>
  <c r="BM41" i="1" s="1"/>
  <c r="BC37" i="1"/>
  <c r="BJ37" i="1" s="1"/>
  <c r="BK37" i="1" s="1"/>
  <c r="BM37" i="1" s="1"/>
  <c r="BC33" i="1"/>
  <c r="BJ33" i="1" s="1"/>
  <c r="BK33" i="1" s="1"/>
  <c r="BM33" i="1" s="1"/>
  <c r="BC29" i="1"/>
  <c r="BJ29" i="1" s="1"/>
  <c r="BK29" i="1" s="1"/>
  <c r="BM29" i="1" s="1"/>
  <c r="BC25" i="1"/>
  <c r="BJ25" i="1" s="1"/>
  <c r="BK25" i="1" s="1"/>
  <c r="BM25" i="1" s="1"/>
  <c r="BC21" i="1"/>
  <c r="BJ21" i="1" s="1"/>
  <c r="BK21" i="1" s="1"/>
  <c r="BM21" i="1" s="1"/>
  <c r="BC17" i="1"/>
  <c r="BJ17" i="1" s="1"/>
  <c r="BK17" i="1" s="1"/>
  <c r="BM17" i="1" s="1"/>
  <c r="BC13" i="1"/>
  <c r="BJ13" i="1" s="1"/>
  <c r="BK13" i="1" s="1"/>
  <c r="BM13" i="1" s="1"/>
  <c r="BC101" i="1"/>
  <c r="BJ101" i="1" s="1"/>
  <c r="BK101" i="1" s="1"/>
  <c r="BM101" i="1" s="1"/>
  <c r="BC85" i="1"/>
  <c r="BJ85" i="1" s="1"/>
  <c r="BK85" i="1" s="1"/>
  <c r="BM85" i="1" s="1"/>
  <c r="BE103" i="1"/>
  <c r="BC102" i="1"/>
  <c r="BJ102" i="1" s="1"/>
  <c r="BK102" i="1" s="1"/>
  <c r="BM102" i="1" s="1"/>
  <c r="BE99" i="1"/>
  <c r="BC98" i="1"/>
  <c r="BJ98" i="1" s="1"/>
  <c r="BK98" i="1" s="1"/>
  <c r="BM98" i="1" s="1"/>
  <c r="BE95" i="1"/>
  <c r="BC94" i="1"/>
  <c r="BJ94" i="1" s="1"/>
  <c r="BK94" i="1" s="1"/>
  <c r="BM94" i="1" s="1"/>
  <c r="BE91" i="1"/>
  <c r="BC90" i="1"/>
  <c r="BJ90" i="1" s="1"/>
  <c r="BK90" i="1" s="1"/>
  <c r="BM90" i="1" s="1"/>
  <c r="BE87" i="1"/>
  <c r="BC86" i="1"/>
  <c r="BJ86" i="1" s="1"/>
  <c r="BK86" i="1" s="1"/>
  <c r="BM86" i="1" s="1"/>
  <c r="BE83" i="1"/>
  <c r="BC82" i="1"/>
  <c r="BJ82" i="1" s="1"/>
  <c r="BK82" i="1" s="1"/>
  <c r="BM82" i="1" s="1"/>
  <c r="BE79" i="1"/>
  <c r="BC78" i="1"/>
  <c r="BJ78" i="1" s="1"/>
  <c r="BK78" i="1" s="1"/>
  <c r="BM78" i="1" s="1"/>
  <c r="BE75" i="1"/>
  <c r="BC74" i="1"/>
  <c r="BJ74" i="1" s="1"/>
  <c r="BK74" i="1" s="1"/>
  <c r="BM74" i="1" s="1"/>
  <c r="BE71" i="1"/>
  <c r="BC70" i="1"/>
  <c r="BJ70" i="1" s="1"/>
  <c r="BK70" i="1" s="1"/>
  <c r="BM70" i="1" s="1"/>
  <c r="BE67" i="1"/>
  <c r="BC66" i="1"/>
  <c r="BJ66" i="1" s="1"/>
  <c r="BK66" i="1" s="1"/>
  <c r="BM66" i="1" s="1"/>
  <c r="BE63" i="1"/>
  <c r="BC62" i="1"/>
  <c r="BJ62" i="1" s="1"/>
  <c r="BK62" i="1" s="1"/>
  <c r="BM62" i="1" s="1"/>
  <c r="BE59" i="1"/>
  <c r="BC58" i="1"/>
  <c r="BJ58" i="1" s="1"/>
  <c r="BK58" i="1" s="1"/>
  <c r="BM58" i="1" s="1"/>
  <c r="BE55" i="1"/>
  <c r="BC54" i="1"/>
  <c r="BJ54" i="1" s="1"/>
  <c r="BK54" i="1" s="1"/>
  <c r="BM54" i="1" s="1"/>
  <c r="BE51" i="1"/>
  <c r="BC50" i="1"/>
  <c r="BJ50" i="1" s="1"/>
  <c r="BK50" i="1" s="1"/>
  <c r="BM50" i="1" s="1"/>
  <c r="BE47" i="1"/>
  <c r="BC46" i="1"/>
  <c r="BJ46" i="1" s="1"/>
  <c r="BK46" i="1" s="1"/>
  <c r="BM46" i="1" s="1"/>
  <c r="BE43" i="1"/>
  <c r="BC42" i="1"/>
  <c r="BJ42" i="1" s="1"/>
  <c r="BK42" i="1" s="1"/>
  <c r="BM42" i="1" s="1"/>
  <c r="BE39" i="1"/>
  <c r="BC38" i="1"/>
  <c r="BJ38" i="1" s="1"/>
  <c r="BK38" i="1" s="1"/>
  <c r="BM38" i="1" s="1"/>
  <c r="BE35" i="1"/>
  <c r="BC34" i="1"/>
  <c r="BJ34" i="1" s="1"/>
  <c r="BK34" i="1" s="1"/>
  <c r="BM34" i="1" s="1"/>
  <c r="BE31" i="1"/>
  <c r="BC30" i="1"/>
  <c r="BJ30" i="1" s="1"/>
  <c r="BK30" i="1" s="1"/>
  <c r="BM30" i="1" s="1"/>
  <c r="BE27" i="1"/>
  <c r="BC26" i="1"/>
  <c r="BJ26" i="1" s="1"/>
  <c r="BK26" i="1" s="1"/>
  <c r="BM26" i="1" s="1"/>
  <c r="BE23" i="1"/>
  <c r="BC22" i="1"/>
  <c r="BJ22" i="1" s="1"/>
  <c r="BK22" i="1" s="1"/>
  <c r="BM22" i="1" s="1"/>
  <c r="BE19" i="1"/>
  <c r="BC18" i="1"/>
  <c r="BJ18" i="1" s="1"/>
  <c r="BK18" i="1" s="1"/>
  <c r="BM18" i="1" s="1"/>
  <c r="BE15" i="1"/>
  <c r="BC14" i="1"/>
  <c r="BJ14" i="1" s="1"/>
  <c r="BK14" i="1" s="1"/>
  <c r="BM14" i="1" s="1"/>
  <c r="BE11" i="1"/>
  <c r="BC93" i="1"/>
  <c r="BJ93" i="1" s="1"/>
  <c r="BK93" i="1" s="1"/>
  <c r="BM93" i="1" s="1"/>
  <c r="BC89" i="1"/>
  <c r="BJ89" i="1" s="1"/>
  <c r="BK89" i="1" s="1"/>
  <c r="BM89" i="1" s="1"/>
  <c r="BC103" i="1"/>
  <c r="BJ103" i="1" s="1"/>
  <c r="BK103" i="1" s="1"/>
  <c r="BM103" i="1" s="1"/>
  <c r="BC95" i="1"/>
  <c r="BJ95" i="1" s="1"/>
  <c r="BK95" i="1" s="1"/>
  <c r="BM95" i="1" s="1"/>
  <c r="BC91" i="1"/>
  <c r="BJ91" i="1" s="1"/>
  <c r="BK91" i="1" s="1"/>
  <c r="BM91" i="1" s="1"/>
  <c r="BC87" i="1"/>
  <c r="BJ87" i="1" s="1"/>
  <c r="BK87" i="1" s="1"/>
  <c r="BM87" i="1" s="1"/>
  <c r="BC83" i="1"/>
  <c r="BJ83" i="1" s="1"/>
  <c r="BK83" i="1" s="1"/>
  <c r="BM83" i="1" s="1"/>
  <c r="BC79" i="1"/>
  <c r="BJ79" i="1" s="1"/>
  <c r="BK79" i="1" s="1"/>
  <c r="BM79" i="1" s="1"/>
  <c r="BC75" i="1"/>
  <c r="BJ75" i="1" s="1"/>
  <c r="BK75" i="1" s="1"/>
  <c r="BM75" i="1" s="1"/>
  <c r="BC71" i="1"/>
  <c r="BJ71" i="1" s="1"/>
  <c r="BK71" i="1" s="1"/>
  <c r="BM71" i="1" s="1"/>
  <c r="BC67" i="1"/>
  <c r="BJ67" i="1" s="1"/>
  <c r="BK67" i="1" s="1"/>
  <c r="BM67" i="1" s="1"/>
  <c r="BC63" i="1"/>
  <c r="BJ63" i="1" s="1"/>
  <c r="BK63" i="1" s="1"/>
  <c r="BM63" i="1" s="1"/>
  <c r="BC59" i="1"/>
  <c r="BJ59" i="1" s="1"/>
  <c r="BK59" i="1" s="1"/>
  <c r="BM59" i="1" s="1"/>
  <c r="BC55" i="1"/>
  <c r="BJ55" i="1" s="1"/>
  <c r="BK55" i="1" s="1"/>
  <c r="BM55" i="1" s="1"/>
  <c r="BC51" i="1"/>
  <c r="BJ51" i="1" s="1"/>
  <c r="BK51" i="1" s="1"/>
  <c r="BM51" i="1" s="1"/>
  <c r="BC47" i="1"/>
  <c r="BJ47" i="1" s="1"/>
  <c r="BK47" i="1" s="1"/>
  <c r="BM47" i="1" s="1"/>
  <c r="BC43" i="1"/>
  <c r="BJ43" i="1" s="1"/>
  <c r="BK43" i="1" s="1"/>
  <c r="BM43" i="1" s="1"/>
  <c r="BC39" i="1"/>
  <c r="BJ39" i="1" s="1"/>
  <c r="BK39" i="1" s="1"/>
  <c r="BM39" i="1" s="1"/>
  <c r="BC35" i="1"/>
  <c r="BJ35" i="1" s="1"/>
  <c r="BK35" i="1" s="1"/>
  <c r="BM35" i="1" s="1"/>
  <c r="BC31" i="1"/>
  <c r="BJ31" i="1" s="1"/>
  <c r="BK31" i="1" s="1"/>
  <c r="BM31" i="1" s="1"/>
  <c r="BC27" i="1"/>
  <c r="BJ27" i="1" s="1"/>
  <c r="BK27" i="1" s="1"/>
  <c r="BM27" i="1" s="1"/>
  <c r="BC23" i="1"/>
  <c r="BJ23" i="1" s="1"/>
  <c r="BK23" i="1" s="1"/>
  <c r="BM23" i="1" s="1"/>
  <c r="BC19" i="1"/>
  <c r="BJ19" i="1" s="1"/>
  <c r="BK19" i="1" s="1"/>
  <c r="BM19" i="1" s="1"/>
  <c r="BC15" i="1"/>
  <c r="BJ15" i="1" s="1"/>
  <c r="BK15" i="1" s="1"/>
  <c r="BM15" i="1" s="1"/>
  <c r="BC11" i="1"/>
  <c r="BJ11" i="1" s="1"/>
  <c r="BK11" i="1" s="1"/>
  <c r="BM11" i="1" s="1"/>
  <c r="BC99" i="1"/>
  <c r="BJ99" i="1" s="1"/>
  <c r="BK99" i="1" s="1"/>
  <c r="BM99" i="1" s="1"/>
  <c r="BE101" i="1"/>
  <c r="BC100" i="1"/>
  <c r="BJ100" i="1" s="1"/>
  <c r="BK100" i="1" s="1"/>
  <c r="BM100" i="1" s="1"/>
  <c r="BE97" i="1"/>
  <c r="BC96" i="1"/>
  <c r="BJ96" i="1" s="1"/>
  <c r="BK96" i="1" s="1"/>
  <c r="BM96" i="1" s="1"/>
  <c r="BE93" i="1"/>
  <c r="BC92" i="1"/>
  <c r="BJ92" i="1" s="1"/>
  <c r="BK92" i="1" s="1"/>
  <c r="BM92" i="1" s="1"/>
  <c r="BE89" i="1"/>
  <c r="BC88" i="1"/>
  <c r="BJ88" i="1" s="1"/>
  <c r="BK88" i="1" s="1"/>
  <c r="BM88" i="1" s="1"/>
  <c r="BE85" i="1"/>
  <c r="BC84" i="1"/>
  <c r="BJ84" i="1" s="1"/>
  <c r="BK84" i="1" s="1"/>
  <c r="BM84" i="1" s="1"/>
  <c r="BE81" i="1"/>
  <c r="BC80" i="1"/>
  <c r="BJ80" i="1" s="1"/>
  <c r="BK80" i="1" s="1"/>
  <c r="BM80" i="1" s="1"/>
  <c r="BE77" i="1"/>
  <c r="BC76" i="1"/>
  <c r="BJ76" i="1" s="1"/>
  <c r="BK76" i="1" s="1"/>
  <c r="BM76" i="1" s="1"/>
  <c r="BE73" i="1"/>
  <c r="BC72" i="1"/>
  <c r="BJ72" i="1" s="1"/>
  <c r="BK72" i="1" s="1"/>
  <c r="BM72" i="1" s="1"/>
  <c r="BE69" i="1"/>
  <c r="BC68" i="1"/>
  <c r="BJ68" i="1" s="1"/>
  <c r="BK68" i="1" s="1"/>
  <c r="BM68" i="1" s="1"/>
  <c r="BE65" i="1"/>
  <c r="BC64" i="1"/>
  <c r="BJ64" i="1" s="1"/>
  <c r="BK64" i="1" s="1"/>
  <c r="BM64" i="1" s="1"/>
  <c r="BE61" i="1"/>
  <c r="BC60" i="1"/>
  <c r="BJ60" i="1" s="1"/>
  <c r="BK60" i="1" s="1"/>
  <c r="BM60" i="1" s="1"/>
  <c r="BE57" i="1"/>
  <c r="BC56" i="1"/>
  <c r="BJ56" i="1" s="1"/>
  <c r="BK56" i="1" s="1"/>
  <c r="BM56" i="1" s="1"/>
  <c r="BE53" i="1"/>
  <c r="BC52" i="1"/>
  <c r="BJ52" i="1" s="1"/>
  <c r="BK52" i="1" s="1"/>
  <c r="BM52" i="1" s="1"/>
  <c r="BE49" i="1"/>
  <c r="BC48" i="1"/>
  <c r="BJ48" i="1" s="1"/>
  <c r="BK48" i="1" s="1"/>
  <c r="BM48" i="1" s="1"/>
  <c r="BE45" i="1"/>
  <c r="BC44" i="1"/>
  <c r="BJ44" i="1" s="1"/>
  <c r="BK44" i="1" s="1"/>
  <c r="BM44" i="1" s="1"/>
  <c r="BE41" i="1"/>
  <c r="BC40" i="1"/>
  <c r="BJ40" i="1" s="1"/>
  <c r="BK40" i="1" s="1"/>
  <c r="BM40" i="1" s="1"/>
  <c r="BE37" i="1"/>
  <c r="BC36" i="1"/>
  <c r="BJ36" i="1" s="1"/>
  <c r="BK36" i="1" s="1"/>
  <c r="BM36" i="1" s="1"/>
  <c r="BE33" i="1"/>
  <c r="BC32" i="1"/>
  <c r="BJ32" i="1" s="1"/>
  <c r="BK32" i="1" s="1"/>
  <c r="BM32" i="1" s="1"/>
  <c r="BE29" i="1"/>
  <c r="BC28" i="1"/>
  <c r="BJ28" i="1" s="1"/>
  <c r="BK28" i="1" s="1"/>
  <c r="BM28" i="1" s="1"/>
  <c r="BE25" i="1"/>
  <c r="BC24" i="1"/>
  <c r="BJ24" i="1" s="1"/>
  <c r="BK24" i="1" s="1"/>
  <c r="BM24" i="1" s="1"/>
  <c r="BE21" i="1"/>
  <c r="BC20" i="1"/>
  <c r="BJ20" i="1" s="1"/>
  <c r="BK20" i="1" s="1"/>
  <c r="BM20" i="1" s="1"/>
  <c r="BE17" i="1"/>
  <c r="BC16" i="1"/>
  <c r="BJ16" i="1" s="1"/>
  <c r="BK16" i="1" s="1"/>
  <c r="BM16" i="1" s="1"/>
  <c r="BE13" i="1"/>
  <c r="BC12" i="1"/>
  <c r="BJ12" i="1" s="1"/>
  <c r="BK12" i="1" s="1"/>
  <c r="BM12" i="1" s="1"/>
  <c r="AZ91" i="1"/>
  <c r="AZ85" i="1"/>
  <c r="AZ64" i="1"/>
  <c r="AZ56" i="1"/>
  <c r="AZ48" i="1"/>
  <c r="AZ40" i="1"/>
  <c r="AZ32" i="1"/>
  <c r="AZ24" i="1"/>
  <c r="AZ16" i="1"/>
  <c r="AZ100" i="1"/>
  <c r="AZ92" i="1"/>
  <c r="AZ73" i="1"/>
  <c r="AZ65" i="1"/>
  <c r="AZ49" i="1"/>
  <c r="AZ41" i="1"/>
  <c r="AZ33" i="1"/>
  <c r="AZ17" i="1"/>
  <c r="AZ103" i="1"/>
  <c r="AZ81" i="1"/>
  <c r="AZ76" i="1"/>
  <c r="AZ68" i="1"/>
  <c r="AZ60" i="1"/>
  <c r="AZ52" i="1"/>
  <c r="AZ44" i="1"/>
  <c r="AZ36" i="1"/>
  <c r="AZ28" i="1"/>
  <c r="AZ20" i="1"/>
  <c r="AZ12" i="1"/>
  <c r="AZ88" i="1"/>
  <c r="AZ82" i="1"/>
  <c r="AZ77" i="1"/>
  <c r="AZ69" i="1"/>
  <c r="AZ61" i="1"/>
  <c r="AZ53" i="1"/>
  <c r="AZ45" i="1"/>
  <c r="AZ37" i="1"/>
  <c r="AZ13" i="1"/>
  <c r="AZ102" i="1"/>
  <c r="AZ98" i="1"/>
  <c r="AZ94" i="1"/>
  <c r="AZ87" i="1"/>
  <c r="AZ84" i="1"/>
  <c r="AZ79" i="1"/>
  <c r="AZ75" i="1"/>
  <c r="AZ71" i="1"/>
  <c r="AZ63" i="1"/>
  <c r="AZ59" i="1"/>
  <c r="AZ55" i="1"/>
  <c r="AZ51" i="1"/>
  <c r="AZ47" i="1"/>
  <c r="AZ43" i="1"/>
  <c r="AZ35" i="1"/>
  <c r="AZ31" i="1"/>
  <c r="AZ27" i="1"/>
  <c r="AZ23" i="1"/>
  <c r="AZ19" i="1"/>
  <c r="AZ15" i="1"/>
  <c r="AZ11" i="1"/>
  <c r="AZ29" i="1"/>
  <c r="AZ21" i="1"/>
  <c r="AZ101" i="1"/>
  <c r="AZ97" i="1"/>
  <c r="AZ89" i="1"/>
  <c r="AZ86" i="1"/>
  <c r="AZ83" i="1"/>
  <c r="AZ80" i="1"/>
  <c r="AZ74" i="1"/>
  <c r="AZ70" i="1"/>
  <c r="AZ66" i="1"/>
  <c r="AZ62" i="1"/>
  <c r="AZ58" i="1"/>
  <c r="AZ54" i="1"/>
  <c r="AZ50" i="1"/>
  <c r="AZ46" i="1"/>
  <c r="AZ42" i="1"/>
  <c r="AZ38" i="1"/>
  <c r="AZ34" i="1"/>
  <c r="AZ30" i="1"/>
  <c r="AZ26" i="1"/>
  <c r="AZ22" i="1"/>
  <c r="AZ14" i="1"/>
  <c r="AZ99" i="1"/>
  <c r="AZ96" i="1"/>
  <c r="AZ95" i="1"/>
  <c r="AZ93" i="1"/>
  <c r="AZ90" i="1"/>
  <c r="AZ78" i="1"/>
  <c r="AZ72" i="1"/>
  <c r="AZ67" i="1"/>
  <c r="AZ57" i="1"/>
  <c r="AZ39" i="1"/>
  <c r="AZ25" i="1"/>
  <c r="AZ18" i="1"/>
  <c r="BB26" i="1" l="1"/>
  <c r="BB74" i="1"/>
  <c r="BB67" i="1"/>
  <c r="BB14" i="1"/>
  <c r="BB50" i="1"/>
  <c r="BB83" i="1"/>
  <c r="BB25" i="1"/>
  <c r="BB72" i="1"/>
  <c r="BB95" i="1"/>
  <c r="BB22" i="1"/>
  <c r="BB38" i="1"/>
  <c r="BB54" i="1"/>
  <c r="BB70" i="1"/>
  <c r="BB86" i="1"/>
  <c r="BB21" i="1"/>
  <c r="BB19" i="1"/>
  <c r="BB35" i="1"/>
  <c r="BB55" i="1"/>
  <c r="BB75" i="1"/>
  <c r="BB94" i="1"/>
  <c r="BB37" i="1"/>
  <c r="BB69" i="1"/>
  <c r="BB12" i="1"/>
  <c r="BB44" i="1"/>
  <c r="BB76" i="1"/>
  <c r="BB33" i="1"/>
  <c r="BB73" i="1"/>
  <c r="BB24" i="1"/>
  <c r="BB56" i="1"/>
  <c r="BB39" i="1"/>
  <c r="BB42" i="1"/>
  <c r="BB89" i="1"/>
  <c r="BB29" i="1"/>
  <c r="BB43" i="1"/>
  <c r="BB59" i="1"/>
  <c r="BB79" i="1"/>
  <c r="BB98" i="1"/>
  <c r="BB45" i="1"/>
  <c r="BB77" i="1"/>
  <c r="BB20" i="1"/>
  <c r="BB52" i="1"/>
  <c r="BB81" i="1"/>
  <c r="BB41" i="1"/>
  <c r="BB92" i="1"/>
  <c r="BB32" i="1"/>
  <c r="BB64" i="1"/>
  <c r="BB78" i="1"/>
  <c r="BB58" i="1"/>
  <c r="BB23" i="1"/>
  <c r="BB57" i="1"/>
  <c r="BB90" i="1"/>
  <c r="BB99" i="1"/>
  <c r="BB30" i="1"/>
  <c r="BB46" i="1"/>
  <c r="BB62" i="1"/>
  <c r="BB80" i="1"/>
  <c r="BB97" i="1"/>
  <c r="BB11" i="1"/>
  <c r="BB27" i="1"/>
  <c r="BB47" i="1"/>
  <c r="BB63" i="1"/>
  <c r="BB84" i="1"/>
  <c r="BB102" i="1"/>
  <c r="BB53" i="1"/>
  <c r="BB82" i="1"/>
  <c r="BB28" i="1"/>
  <c r="BB60" i="1"/>
  <c r="BB103" i="1"/>
  <c r="BB49" i="1"/>
  <c r="BB100" i="1"/>
  <c r="BB40" i="1"/>
  <c r="BB85" i="1"/>
  <c r="BB96" i="1"/>
  <c r="BB18" i="1"/>
  <c r="BB93" i="1"/>
  <c r="BB34" i="1"/>
  <c r="BB66" i="1"/>
  <c r="BB101" i="1"/>
  <c r="BB15" i="1"/>
  <c r="BB31" i="1"/>
  <c r="BB51" i="1"/>
  <c r="BB71" i="1"/>
  <c r="BB87" i="1"/>
  <c r="BB13" i="1"/>
  <c r="BB61" i="1"/>
  <c r="BB88" i="1"/>
  <c r="BB36" i="1"/>
  <c r="BB68" i="1"/>
  <c r="BB17" i="1"/>
  <c r="BB65" i="1"/>
  <c r="BB16" i="1"/>
  <c r="BB48" i="1"/>
  <c r="BB91" i="1"/>
  <c r="BH48" i="1" l="1"/>
  <c r="BA48" i="1"/>
  <c r="BP48" i="1" s="1"/>
  <c r="BA91" i="1"/>
  <c r="BP91" i="1" s="1"/>
  <c r="BH91" i="1"/>
  <c r="BA36" i="1"/>
  <c r="BP36" i="1" s="1"/>
  <c r="BH36" i="1"/>
  <c r="BA87" i="1"/>
  <c r="BP87" i="1" s="1"/>
  <c r="BH87" i="1"/>
  <c r="BA51" i="1"/>
  <c r="BP51" i="1" s="1"/>
  <c r="BH51" i="1"/>
  <c r="BA66" i="1"/>
  <c r="BP66" i="1" s="1"/>
  <c r="BH66" i="1"/>
  <c r="BH96" i="1"/>
  <c r="BA96" i="1"/>
  <c r="BP96" i="1" s="1"/>
  <c r="BA68" i="1"/>
  <c r="BP68" i="1" s="1"/>
  <c r="BH68" i="1"/>
  <c r="BA34" i="1"/>
  <c r="BP34" i="1" s="1"/>
  <c r="BH34" i="1"/>
  <c r="BA18" i="1"/>
  <c r="BP18" i="1" s="1"/>
  <c r="BH18" i="1"/>
  <c r="BA103" i="1"/>
  <c r="BP103" i="1" s="1"/>
  <c r="BH103" i="1"/>
  <c r="BA28" i="1"/>
  <c r="BP28" i="1" s="1"/>
  <c r="BH28" i="1"/>
  <c r="BH47" i="1"/>
  <c r="BA47" i="1"/>
  <c r="BP47" i="1" s="1"/>
  <c r="BH57" i="1"/>
  <c r="BA57" i="1"/>
  <c r="BP57" i="1" s="1"/>
  <c r="BA92" i="1"/>
  <c r="BP92" i="1" s="1"/>
  <c r="BH92" i="1"/>
  <c r="BA89" i="1"/>
  <c r="BP89" i="1" s="1"/>
  <c r="BH89" i="1"/>
  <c r="BA33" i="1"/>
  <c r="BP33" i="1" s="1"/>
  <c r="BH33" i="1"/>
  <c r="BA69" i="1"/>
  <c r="BP69" i="1" s="1"/>
  <c r="BH69" i="1"/>
  <c r="BA65" i="1"/>
  <c r="BP65" i="1" s="1"/>
  <c r="BH65" i="1"/>
  <c r="BA13" i="1"/>
  <c r="BP13" i="1" s="1"/>
  <c r="BH13" i="1"/>
  <c r="BA31" i="1"/>
  <c r="BP31" i="1" s="1"/>
  <c r="BH31" i="1"/>
  <c r="BA85" i="1"/>
  <c r="BP85" i="1" s="1"/>
  <c r="BH85" i="1"/>
  <c r="BA100" i="1"/>
  <c r="BP100" i="1" s="1"/>
  <c r="BH100" i="1"/>
  <c r="BA53" i="1"/>
  <c r="BP53" i="1" s="1"/>
  <c r="BH53" i="1"/>
  <c r="BA84" i="1"/>
  <c r="BP84" i="1" s="1"/>
  <c r="BH84" i="1"/>
  <c r="BA11" i="1"/>
  <c r="BP11" i="1" s="1"/>
  <c r="BH11" i="1"/>
  <c r="BA80" i="1"/>
  <c r="BP80" i="1" s="1"/>
  <c r="BH80" i="1"/>
  <c r="BH46" i="1"/>
  <c r="BA46" i="1"/>
  <c r="BP46" i="1" s="1"/>
  <c r="BA99" i="1"/>
  <c r="BP99" i="1" s="1"/>
  <c r="BH99" i="1"/>
  <c r="BH58" i="1"/>
  <c r="BA58" i="1"/>
  <c r="BP58" i="1" s="1"/>
  <c r="BA64" i="1"/>
  <c r="BP64" i="1" s="1"/>
  <c r="BH64" i="1"/>
  <c r="BA81" i="1"/>
  <c r="BP81" i="1" s="1"/>
  <c r="BH81" i="1"/>
  <c r="BA20" i="1"/>
  <c r="BP20" i="1" s="1"/>
  <c r="BH20" i="1"/>
  <c r="BH45" i="1"/>
  <c r="BA45" i="1"/>
  <c r="BP45" i="1" s="1"/>
  <c r="BA79" i="1"/>
  <c r="BP79" i="1" s="1"/>
  <c r="BH79" i="1"/>
  <c r="BA43" i="1"/>
  <c r="BP43" i="1" s="1"/>
  <c r="BH43" i="1"/>
  <c r="BA39" i="1"/>
  <c r="BP39" i="1" s="1"/>
  <c r="BH39" i="1"/>
  <c r="BA24" i="1"/>
  <c r="BP24" i="1" s="1"/>
  <c r="BH24" i="1"/>
  <c r="BH44" i="1"/>
  <c r="BA44" i="1"/>
  <c r="BP44" i="1" s="1"/>
  <c r="BH94" i="1"/>
  <c r="BA94" i="1"/>
  <c r="BP94" i="1" s="1"/>
  <c r="BH55" i="1"/>
  <c r="BA55" i="1"/>
  <c r="BP55" i="1" s="1"/>
  <c r="BA19" i="1"/>
  <c r="BP19" i="1" s="1"/>
  <c r="BH19" i="1"/>
  <c r="BH86" i="1"/>
  <c r="BA86" i="1"/>
  <c r="BP86" i="1" s="1"/>
  <c r="BH54" i="1"/>
  <c r="BA54" i="1"/>
  <c r="BP54" i="1" s="1"/>
  <c r="BA22" i="1"/>
  <c r="BP22" i="1" s="1"/>
  <c r="BH22" i="1"/>
  <c r="BA72" i="1"/>
  <c r="BP72" i="1" s="1"/>
  <c r="BH72" i="1"/>
  <c r="BA83" i="1"/>
  <c r="BP83" i="1" s="1"/>
  <c r="BH83" i="1"/>
  <c r="BA14" i="1"/>
  <c r="BP14" i="1" s="1"/>
  <c r="BH14" i="1"/>
  <c r="BH74" i="1"/>
  <c r="BA74" i="1"/>
  <c r="BP74" i="1" s="1"/>
  <c r="BA88" i="1"/>
  <c r="BP88" i="1" s="1"/>
  <c r="BH88" i="1"/>
  <c r="BA71" i="1"/>
  <c r="BP71" i="1" s="1"/>
  <c r="BH71" i="1"/>
  <c r="BA101" i="1"/>
  <c r="BP101" i="1" s="1"/>
  <c r="BH101" i="1"/>
  <c r="BA16" i="1"/>
  <c r="BP16" i="1" s="1"/>
  <c r="BH16" i="1"/>
  <c r="BA17" i="1"/>
  <c r="BP17" i="1" s="1"/>
  <c r="BH17" i="1"/>
  <c r="BA61" i="1"/>
  <c r="BP61" i="1" s="1"/>
  <c r="BH61" i="1"/>
  <c r="BH49" i="1"/>
  <c r="BA49" i="1"/>
  <c r="BP49" i="1" s="1"/>
  <c r="BH82" i="1"/>
  <c r="BA82" i="1"/>
  <c r="BP82" i="1" s="1"/>
  <c r="BA97" i="1"/>
  <c r="BP97" i="1" s="1"/>
  <c r="BH97" i="1"/>
  <c r="BA62" i="1"/>
  <c r="BP62" i="1" s="1"/>
  <c r="BH62" i="1"/>
  <c r="BH90" i="1"/>
  <c r="BA90" i="1"/>
  <c r="BP90" i="1" s="1"/>
  <c r="BA78" i="1"/>
  <c r="BP78" i="1" s="1"/>
  <c r="BH78" i="1"/>
  <c r="BA32" i="1"/>
  <c r="BP32" i="1" s="1"/>
  <c r="BH32" i="1"/>
  <c r="BA77" i="1"/>
  <c r="BP77" i="1" s="1"/>
  <c r="BH77" i="1"/>
  <c r="BA98" i="1"/>
  <c r="BP98" i="1" s="1"/>
  <c r="BH98" i="1"/>
  <c r="BA29" i="1"/>
  <c r="BP29" i="1" s="1"/>
  <c r="BH29" i="1"/>
  <c r="BA42" i="1"/>
  <c r="BP42" i="1" s="1"/>
  <c r="BH42" i="1"/>
  <c r="BA76" i="1"/>
  <c r="BP76" i="1" s="1"/>
  <c r="BH76" i="1"/>
  <c r="BA12" i="1"/>
  <c r="BP12" i="1" s="1"/>
  <c r="BH12" i="1"/>
  <c r="BA75" i="1"/>
  <c r="BP75" i="1" s="1"/>
  <c r="BH75" i="1"/>
  <c r="BA70" i="1"/>
  <c r="BP70" i="1" s="1"/>
  <c r="BH70" i="1"/>
  <c r="BA25" i="1"/>
  <c r="BP25" i="1" s="1"/>
  <c r="BH25" i="1"/>
  <c r="BA67" i="1"/>
  <c r="BP67" i="1" s="1"/>
  <c r="BH67" i="1"/>
  <c r="BA26" i="1"/>
  <c r="BP26" i="1" s="1"/>
  <c r="BH26" i="1"/>
  <c r="BA15" i="1"/>
  <c r="BP15" i="1" s="1"/>
  <c r="BH15" i="1"/>
  <c r="BA93" i="1"/>
  <c r="BP93" i="1" s="1"/>
  <c r="BH93" i="1"/>
  <c r="BA40" i="1"/>
  <c r="BP40" i="1" s="1"/>
  <c r="BH40" i="1"/>
  <c r="BH60" i="1"/>
  <c r="BA60" i="1"/>
  <c r="BP60" i="1" s="1"/>
  <c r="BA102" i="1"/>
  <c r="BP102" i="1" s="1"/>
  <c r="BH102" i="1"/>
  <c r="BA63" i="1"/>
  <c r="BP63" i="1" s="1"/>
  <c r="BH63" i="1"/>
  <c r="BA27" i="1"/>
  <c r="BP27" i="1" s="1"/>
  <c r="BH27" i="1"/>
  <c r="BA30" i="1"/>
  <c r="BP30" i="1" s="1"/>
  <c r="BH30" i="1"/>
  <c r="BA23" i="1"/>
  <c r="BP23" i="1" s="1"/>
  <c r="BH23" i="1"/>
  <c r="BA41" i="1"/>
  <c r="BP41" i="1" s="1"/>
  <c r="BH41" i="1"/>
  <c r="BH52" i="1"/>
  <c r="BA52" i="1"/>
  <c r="BP52" i="1" s="1"/>
  <c r="BA59" i="1"/>
  <c r="BP59" i="1" s="1"/>
  <c r="BH59" i="1"/>
  <c r="BH56" i="1"/>
  <c r="BA56" i="1"/>
  <c r="BP56" i="1" s="1"/>
  <c r="BA73" i="1"/>
  <c r="BP73" i="1" s="1"/>
  <c r="BH73" i="1"/>
  <c r="BA37" i="1"/>
  <c r="BP37" i="1" s="1"/>
  <c r="BH37" i="1"/>
  <c r="BA35" i="1"/>
  <c r="BP35" i="1" s="1"/>
  <c r="BH35" i="1"/>
  <c r="BA21" i="1"/>
  <c r="BP21" i="1" s="1"/>
  <c r="BH21" i="1"/>
  <c r="BA38" i="1"/>
  <c r="BP38" i="1" s="1"/>
  <c r="BH38" i="1"/>
  <c r="BA95" i="1"/>
  <c r="BP95" i="1" s="1"/>
  <c r="BH95" i="1"/>
  <c r="BH50" i="1"/>
  <c r="BA50" i="1"/>
  <c r="BP50" i="1" s="1"/>
  <c r="AK10" i="1"/>
  <c r="AL10" i="1"/>
  <c r="AM10" i="1"/>
  <c r="AO10" i="1"/>
  <c r="AT10" i="1"/>
  <c r="AX10" i="1"/>
  <c r="AY10" i="1"/>
  <c r="AV10" i="1"/>
  <c r="AU10" i="1"/>
  <c r="BD10" i="1" s="1"/>
  <c r="AS10" i="1"/>
  <c r="AR10" i="1"/>
  <c r="AQ10" i="1"/>
  <c r="AP10" i="1"/>
  <c r="BC10" i="1" l="1"/>
  <c r="BD9" i="1"/>
  <c r="BD104" i="1"/>
  <c r="BE10" i="1"/>
  <c r="BE9" i="1" s="1"/>
  <c r="BC9" i="1" l="1"/>
  <c r="BJ10" i="1"/>
  <c r="BK10" i="1" s="1"/>
  <c r="BM10" i="1" s="1"/>
  <c r="BC104" i="1"/>
  <c r="AX9" i="1" l="1"/>
  <c r="AY9" i="1"/>
  <c r="AZ10" i="1" l="1"/>
  <c r="AZ104" i="1" l="1"/>
  <c r="BB10" i="1"/>
  <c r="AZ9" i="1"/>
  <c r="BB9" i="1" l="1"/>
  <c r="BA10" i="1"/>
  <c r="BP10" i="1" s="1"/>
  <c r="BH10" i="1"/>
  <c r="BB104" i="1"/>
  <c r="BA104" i="1" s="1"/>
</calcChain>
</file>

<file path=xl/sharedStrings.xml><?xml version="1.0" encoding="utf-8"?>
<sst xmlns="http://schemas.openxmlformats.org/spreadsheetml/2006/main" count="3551" uniqueCount="241">
  <si>
    <t xml:space="preserve">MorNiNg </t>
  </si>
  <si>
    <t xml:space="preserve">EvENiNg </t>
  </si>
  <si>
    <t xml:space="preserve">Night </t>
  </si>
  <si>
    <t xml:space="preserve">GENEral </t>
  </si>
  <si>
    <t>C/o</t>
  </si>
  <si>
    <t>Mor+EvE.</t>
  </si>
  <si>
    <t>Mor+Night</t>
  </si>
  <si>
    <t>Eve+Night</t>
  </si>
  <si>
    <t>Night+Mor</t>
  </si>
  <si>
    <t>P/O</t>
  </si>
  <si>
    <t>DD/O</t>
  </si>
  <si>
    <t>Off</t>
  </si>
  <si>
    <t xml:space="preserve">AbsENts </t>
  </si>
  <si>
    <t>Paid Days</t>
  </si>
  <si>
    <t>Extra Duty Normal</t>
  </si>
  <si>
    <t>Extra double duty on Off days</t>
  </si>
  <si>
    <t xml:space="preserve">Remarks </t>
  </si>
  <si>
    <t>Paid days as Wages sheet</t>
  </si>
  <si>
    <t>Variance</t>
  </si>
  <si>
    <t>Double duty Rate per hRs</t>
  </si>
  <si>
    <t>Total Doublr duty Hrs</t>
  </si>
  <si>
    <t>Extra Duty gross</t>
  </si>
  <si>
    <t>Paid in wages sheet</t>
  </si>
  <si>
    <t>O</t>
  </si>
  <si>
    <t>M</t>
  </si>
  <si>
    <t>A</t>
  </si>
  <si>
    <t>E</t>
  </si>
  <si>
    <t>N</t>
  </si>
  <si>
    <t>M+E</t>
  </si>
  <si>
    <t>DEEPAK</t>
  </si>
  <si>
    <t>OM PRAKASH</t>
  </si>
  <si>
    <t>NEELAM</t>
  </si>
  <si>
    <t>LAXMI</t>
  </si>
  <si>
    <t>EMP ID</t>
  </si>
  <si>
    <t>Designation</t>
  </si>
  <si>
    <t>S.No</t>
  </si>
  <si>
    <t>Remarks</t>
  </si>
  <si>
    <t>Observation</t>
  </si>
  <si>
    <t>P/GH</t>
  </si>
  <si>
    <t>GH</t>
  </si>
  <si>
    <t>MON</t>
  </si>
  <si>
    <t>SUN</t>
  </si>
  <si>
    <t>TUE</t>
  </si>
  <si>
    <t>SAT</t>
  </si>
  <si>
    <t>THU</t>
  </si>
  <si>
    <t>WED</t>
  </si>
  <si>
    <t>FRI</t>
  </si>
  <si>
    <t>GH Paid</t>
  </si>
  <si>
    <t>SUPERVISOR</t>
  </si>
  <si>
    <t>Name As per Master</t>
  </si>
  <si>
    <t>FATHER / HUSBAND NAME</t>
  </si>
  <si>
    <t>GULAB</t>
  </si>
  <si>
    <t>Off Days for Salary Sheet</t>
  </si>
  <si>
    <t xml:space="preserve">Total present for Billing </t>
  </si>
  <si>
    <t>M001</t>
  </si>
  <si>
    <t>HK</t>
  </si>
  <si>
    <t>M002</t>
  </si>
  <si>
    <t>JAGVIR SINGH</t>
  </si>
  <si>
    <t>M003</t>
  </si>
  <si>
    <t>RAMRAJ</t>
  </si>
  <si>
    <t>M004</t>
  </si>
  <si>
    <t>BALRAJ</t>
  </si>
  <si>
    <t>M005</t>
  </si>
  <si>
    <t>HARENDRA KUMAR</t>
  </si>
  <si>
    <t>M006</t>
  </si>
  <si>
    <t>SARJU PATEL</t>
  </si>
  <si>
    <t>M007</t>
  </si>
  <si>
    <t>ASHOK KUMAR SAFI</t>
  </si>
  <si>
    <t>M008</t>
  </si>
  <si>
    <t>ALKA BHARTI</t>
  </si>
  <si>
    <t>M009</t>
  </si>
  <si>
    <t>SANDEEP YADAV</t>
  </si>
  <si>
    <t>M011</t>
  </si>
  <si>
    <t>MD.RAMIZUL HASAN</t>
  </si>
  <si>
    <t>M012</t>
  </si>
  <si>
    <t>SHIV KUMAR</t>
  </si>
  <si>
    <t>M013</t>
  </si>
  <si>
    <t>SONIA</t>
  </si>
  <si>
    <t>M014</t>
  </si>
  <si>
    <t>HIMANSHUPAL</t>
  </si>
  <si>
    <t>M015</t>
  </si>
  <si>
    <t>DINESH</t>
  </si>
  <si>
    <t>M016</t>
  </si>
  <si>
    <t>ARVIND YADAV</t>
  </si>
  <si>
    <t>M017</t>
  </si>
  <si>
    <t>NASIMA KHATUN</t>
  </si>
  <si>
    <t>M018</t>
  </si>
  <si>
    <t>VIRENDER KUMAR</t>
  </si>
  <si>
    <t>M019</t>
  </si>
  <si>
    <t>M020</t>
  </si>
  <si>
    <t>SACHIN</t>
  </si>
  <si>
    <t>M021</t>
  </si>
  <si>
    <t>ARUN CHAUHAN</t>
  </si>
  <si>
    <t>M022</t>
  </si>
  <si>
    <t>SURAJ KUMAR</t>
  </si>
  <si>
    <t>M023</t>
  </si>
  <si>
    <t>AJAY KUMAR</t>
  </si>
  <si>
    <t>M024</t>
  </si>
  <si>
    <t>NITOO SINGH</t>
  </si>
  <si>
    <t>M025</t>
  </si>
  <si>
    <t>RAVI KUMAR</t>
  </si>
  <si>
    <t>M026</t>
  </si>
  <si>
    <t>RAJU PRASAD TIWARI</t>
  </si>
  <si>
    <t>M027</t>
  </si>
  <si>
    <t>LEKHRAJ</t>
  </si>
  <si>
    <t>M028</t>
  </si>
  <si>
    <t>PREM PANDAY</t>
  </si>
  <si>
    <t>M029</t>
  </si>
  <si>
    <t>CHANDAN BHARTI</t>
  </si>
  <si>
    <t>M030</t>
  </si>
  <si>
    <t>M031</t>
  </si>
  <si>
    <t>BANDANA DEVI</t>
  </si>
  <si>
    <t>M033</t>
  </si>
  <si>
    <t>M034</t>
  </si>
  <si>
    <t>MUNESH KUMAR</t>
  </si>
  <si>
    <t>M035</t>
  </si>
  <si>
    <t>GAJESH KUMAR</t>
  </si>
  <si>
    <t>M036</t>
  </si>
  <si>
    <t>SUNNY</t>
  </si>
  <si>
    <t>M037</t>
  </si>
  <si>
    <t>RANDEEP</t>
  </si>
  <si>
    <t>M038</t>
  </si>
  <si>
    <t>AKANSHA</t>
  </si>
  <si>
    <t>M039</t>
  </si>
  <si>
    <t>MAMTA DEVI</t>
  </si>
  <si>
    <t>M040</t>
  </si>
  <si>
    <t>ANKITA SINGH</t>
  </si>
  <si>
    <t>M041</t>
  </si>
  <si>
    <t>DEEPAK KUMAR PATHAK</t>
  </si>
  <si>
    <t>M042</t>
  </si>
  <si>
    <t>KUNDAN KUMAR</t>
  </si>
  <si>
    <t>M043</t>
  </si>
  <si>
    <t>VIKAS KUMAR</t>
  </si>
  <si>
    <t>M045</t>
  </si>
  <si>
    <t>MANISH KUMAR</t>
  </si>
  <si>
    <t>M046</t>
  </si>
  <si>
    <t>NABIR KHAN</t>
  </si>
  <si>
    <t>M047</t>
  </si>
  <si>
    <t>INDER JEET</t>
  </si>
  <si>
    <t>M048</t>
  </si>
  <si>
    <t xml:space="preserve">DINESH KUMAR </t>
  </si>
  <si>
    <t>M050</t>
  </si>
  <si>
    <t>KRISHNA</t>
  </si>
  <si>
    <t>M051</t>
  </si>
  <si>
    <t>SANJAY BAITHA</t>
  </si>
  <si>
    <t>M052</t>
  </si>
  <si>
    <t>YUVRAJ SHARMA</t>
  </si>
  <si>
    <t>M053</t>
  </si>
  <si>
    <t>KAMAL SINGH</t>
  </si>
  <si>
    <t>M054</t>
  </si>
  <si>
    <t>CHANDAN MISHRA</t>
  </si>
  <si>
    <t>M055</t>
  </si>
  <si>
    <t>M056</t>
  </si>
  <si>
    <t>CHANDAN</t>
  </si>
  <si>
    <t>M058</t>
  </si>
  <si>
    <t>LAL JI</t>
  </si>
  <si>
    <t>M059</t>
  </si>
  <si>
    <t>BINU</t>
  </si>
  <si>
    <t>M060</t>
  </si>
  <si>
    <t>M061</t>
  </si>
  <si>
    <t>KISHORI LAL</t>
  </si>
  <si>
    <t>M062</t>
  </si>
  <si>
    <t xml:space="preserve">HINA </t>
  </si>
  <si>
    <t>M065</t>
  </si>
  <si>
    <t xml:space="preserve">SANJAY </t>
  </si>
  <si>
    <t>M068</t>
  </si>
  <si>
    <t xml:space="preserve">NIMA DEVI </t>
  </si>
  <si>
    <t>M069</t>
  </si>
  <si>
    <t>SUNIL KUMAR</t>
  </si>
  <si>
    <t>M072</t>
  </si>
  <si>
    <t>RUCHI SINGH</t>
  </si>
  <si>
    <t>M074</t>
  </si>
  <si>
    <t>GAURI SHANKAR</t>
  </si>
  <si>
    <t>M077</t>
  </si>
  <si>
    <t>BHOLA NATH</t>
  </si>
  <si>
    <t>M079</t>
  </si>
  <si>
    <t>VIKAS</t>
  </si>
  <si>
    <t>M081</t>
  </si>
  <si>
    <t>M083</t>
  </si>
  <si>
    <t xml:space="preserve">SUNIL </t>
  </si>
  <si>
    <t>M085</t>
  </si>
  <si>
    <t>NEHA</t>
  </si>
  <si>
    <t>Supervisor</t>
  </si>
  <si>
    <t>\</t>
  </si>
  <si>
    <t>JITENDER</t>
  </si>
  <si>
    <t>M089</t>
  </si>
  <si>
    <t>M090</t>
  </si>
  <si>
    <t>SEEMA</t>
  </si>
  <si>
    <t>``</t>
  </si>
  <si>
    <t>AMAN</t>
  </si>
  <si>
    <t>M094</t>
  </si>
  <si>
    <t>H.K</t>
  </si>
  <si>
    <t>KHUSHBOO</t>
  </si>
  <si>
    <t>M095</t>
  </si>
  <si>
    <t>MANISH</t>
  </si>
  <si>
    <t>ROHIT</t>
  </si>
  <si>
    <t>M099</t>
  </si>
  <si>
    <t>M0101</t>
  </si>
  <si>
    <t>VIPIN</t>
  </si>
  <si>
    <t>M098</t>
  </si>
  <si>
    <t>M0100</t>
  </si>
  <si>
    <t>M0104</t>
  </si>
  <si>
    <t>SHIVAM</t>
  </si>
  <si>
    <t>M0106</t>
  </si>
  <si>
    <t>M0107</t>
  </si>
  <si>
    <t>RATNESH</t>
  </si>
  <si>
    <t>M0108</t>
  </si>
  <si>
    <t>CHANDA</t>
  </si>
  <si>
    <t>MUNNA</t>
  </si>
  <si>
    <t>M0109</t>
  </si>
  <si>
    <t>SHORABH</t>
  </si>
  <si>
    <t>M0113</t>
  </si>
  <si>
    <t>M0111</t>
  </si>
  <si>
    <t>DEVANAND</t>
  </si>
  <si>
    <t>M0114</t>
  </si>
  <si>
    <t>RAGVENDRA</t>
  </si>
  <si>
    <t>M0116</t>
  </si>
  <si>
    <t>SONU</t>
  </si>
  <si>
    <t>M0117</t>
  </si>
  <si>
    <t>VICKY</t>
  </si>
  <si>
    <t>M0118</t>
  </si>
  <si>
    <t>ZAID</t>
  </si>
  <si>
    <t>M0119</t>
  </si>
  <si>
    <t>M0120</t>
  </si>
  <si>
    <t>MANOJ</t>
  </si>
  <si>
    <t>M0122</t>
  </si>
  <si>
    <t>M0123</t>
  </si>
  <si>
    <t>E+N</t>
  </si>
  <si>
    <t>GAJENDER</t>
  </si>
  <si>
    <t>M0125</t>
  </si>
  <si>
    <t>ANUJ</t>
  </si>
  <si>
    <t>M0126</t>
  </si>
  <si>
    <t>MUDHER SHYAM</t>
  </si>
  <si>
    <t>M0127</t>
  </si>
  <si>
    <t>M0128</t>
  </si>
  <si>
    <t xml:space="preserve">Name and Address of Contractor : </t>
  </si>
  <si>
    <t>PLUS 360 FAHRENHEIT SOLUTIONS PVT. LTD, B-48, SECOND FLOOR, NARAINA INDUSTRIAL AREA, PHASE-II,NEW DELHI,110028</t>
  </si>
  <si>
    <t xml:space="preserve">Nature and location of work :-   </t>
  </si>
  <si>
    <r>
      <rPr>
        <b/>
        <sz val="10"/>
        <rFont val="Times New Roman"/>
        <family val="1"/>
      </rPr>
      <t xml:space="preserve">    </t>
    </r>
    <r>
      <rPr>
        <b/>
        <u/>
        <sz val="10"/>
        <rFont val="Times New Roman"/>
        <family val="1"/>
      </rPr>
      <t>FORM XVI</t>
    </r>
  </si>
  <si>
    <r>
      <rPr>
        <b/>
        <sz val="10"/>
        <rFont val="Times New Roman"/>
        <family val="1"/>
      </rPr>
      <t xml:space="preserve">     </t>
    </r>
    <r>
      <rPr>
        <b/>
        <u/>
        <sz val="10"/>
        <rFont val="Times New Roman"/>
        <family val="1"/>
      </rPr>
      <t>(See Rule 78(1)(a)(i)</t>
    </r>
  </si>
  <si>
    <r>
      <rPr>
        <b/>
        <sz val="10"/>
        <rFont val="Times New Roman"/>
        <family val="1"/>
      </rPr>
      <t xml:space="preserve">       </t>
    </r>
    <r>
      <rPr>
        <b/>
        <u/>
        <sz val="10"/>
        <rFont val="Times New Roman"/>
        <family val="1"/>
      </rPr>
      <t>Register of Muster Roll for the Month of MAY'2023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</si>
</sst>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09]d\-mmm\-yy;@"/>
    <numFmt numFmtId="165" formatCode="ddd"/>
  </numFmts>
  <fonts count="22" x14ac:knownFonts="1">
    <font>
      <sz val="11"/>
      <color theme="1"/>
      <name val="Calibri"/>
      <family val="2"/>
      <scheme val="minor"/>
    </font>
    <font>
      <sz val="10"/>
      <color theme="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b/>
      <sz val="10"/>
      <name val="Arial"/>
      <family val="2"/>
    </font>
    <font>
      <sz val="11"/>
      <color rgb="FFFF0000"/>
      <name val="Calibri"/>
      <family val="2"/>
      <scheme val="minor"/>
    </font>
    <font>
      <sz val="10"/>
      <color rgb="FFFF0000"/>
      <name val="Arial"/>
      <family val="2"/>
    </font>
    <font>
      <b/>
      <sz val="11"/>
      <color theme="0"/>
      <name val="Calibri"/>
      <family val="2"/>
    </font>
    <font>
      <sz val="10"/>
      <name val="Times New Roman"/>
      <family val="1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0"/>
      <name val="Times New Roman"/>
      <family val="1"/>
    </font>
    <font>
      <b/>
      <sz val="10"/>
      <name val="Times New Roman"/>
      <family val="1"/>
    </font>
    <font>
      <b/>
      <sz val="11"/>
      <name val="Calibri"/>
      <family val="2"/>
      <scheme val="minor"/>
    </font>
    <font>
      <b/>
      <sz val="10"/>
      <color theme="1"/>
      <name val="Arial"/>
      <family val="2"/>
    </font>
    <font>
      <sz val="12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33996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rgb="FFFFFF00"/>
        <bgColor indexed="26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3" fillId="0" borderId="0"/>
    <xf numFmtId="0" fontId="16" fillId="0" borderId="0"/>
    <xf numFmtId="0" fontId="3" fillId="0" borderId="0"/>
    <xf numFmtId="0" fontId="3" fillId="0" borderId="0" applyNumberFormat="0" applyFill="0" applyBorder="0" applyAlignment="0" applyProtection="0"/>
  </cellStyleXfs>
  <cellXfs count="110">
    <xf numFmtId="0" fontId="0" fillId="0" borderId="0" xfId="0"/>
    <xf numFmtId="0" fontId="1" fillId="2" borderId="1" xfId="0" applyFont="1" applyFill="1" applyBorder="1" applyAlignment="1">
      <alignment horizontal="center" vertical="center" textRotation="90"/>
    </xf>
    <xf numFmtId="0" fontId="1" fillId="2" borderId="1" xfId="0" applyFont="1" applyFill="1" applyBorder="1" applyAlignment="1">
      <alignment horizontal="center" vertical="center" textRotation="90" wrapText="1"/>
    </xf>
    <xf numFmtId="164" fontId="1" fillId="3" borderId="1" xfId="0" applyNumberFormat="1" applyFont="1" applyFill="1" applyBorder="1" applyAlignment="1">
      <alignment horizontal="center" vertical="center" textRotation="90"/>
    </xf>
    <xf numFmtId="0" fontId="0" fillId="4" borderId="0" xfId="0" applyFill="1"/>
    <xf numFmtId="0" fontId="1" fillId="5" borderId="1" xfId="0" applyFont="1" applyFill="1" applyBorder="1" applyAlignment="1">
      <alignment horizontal="center" vertical="center" textRotation="90"/>
    </xf>
    <xf numFmtId="0" fontId="1" fillId="6" borderId="1" xfId="0" applyFont="1" applyFill="1" applyBorder="1" applyAlignment="1">
      <alignment horizontal="center" vertical="center" textRotation="90"/>
    </xf>
    <xf numFmtId="0" fontId="1" fillId="4" borderId="1" xfId="0" applyFont="1" applyFill="1" applyBorder="1" applyAlignment="1">
      <alignment horizontal="center" vertical="center" textRotation="90"/>
    </xf>
    <xf numFmtId="0" fontId="2" fillId="4" borderId="1" xfId="0" applyFont="1" applyFill="1" applyBorder="1" applyAlignment="1">
      <alignment horizontal="center" vertical="center"/>
    </xf>
    <xf numFmtId="164" fontId="1" fillId="4" borderId="1" xfId="0" applyNumberFormat="1" applyFont="1" applyFill="1" applyBorder="1" applyAlignment="1">
      <alignment horizontal="center" textRotation="90"/>
    </xf>
    <xf numFmtId="1" fontId="3" fillId="4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" fontId="2" fillId="4" borderId="1" xfId="0" applyNumberFormat="1" applyFont="1" applyFill="1" applyBorder="1" applyAlignment="1">
      <alignment horizontal="center" vertical="center"/>
    </xf>
    <xf numFmtId="1" fontId="1" fillId="8" borderId="1" xfId="0" applyNumberFormat="1" applyFont="1" applyFill="1" applyBorder="1" applyAlignment="1">
      <alignment horizontal="center" vertical="center"/>
    </xf>
    <xf numFmtId="1" fontId="0" fillId="4" borderId="1" xfId="0" applyNumberFormat="1" applyFill="1" applyBorder="1" applyAlignment="1">
      <alignment horizontal="center"/>
    </xf>
    <xf numFmtId="0" fontId="0" fillId="4" borderId="1" xfId="0" applyFill="1" applyBorder="1"/>
    <xf numFmtId="1" fontId="0" fillId="4" borderId="0" xfId="0" applyNumberFormat="1" applyFill="1"/>
    <xf numFmtId="0" fontId="0" fillId="0" borderId="1" xfId="0" applyBorder="1"/>
    <xf numFmtId="0" fontId="0" fillId="9" borderId="1" xfId="0" applyFill="1" applyBorder="1"/>
    <xf numFmtId="0" fontId="2" fillId="4" borderId="3" xfId="0" applyFont="1" applyFill="1" applyBorder="1" applyAlignment="1">
      <alignment horizontal="center" vertical="center"/>
    </xf>
    <xf numFmtId="0" fontId="0" fillId="4" borderId="3" xfId="0" applyFill="1" applyBorder="1"/>
    <xf numFmtId="0" fontId="2" fillId="4" borderId="0" xfId="0" applyFont="1" applyFill="1" applyAlignment="1">
      <alignment horizontal="center" vertical="center"/>
    </xf>
    <xf numFmtId="2" fontId="2" fillId="4" borderId="0" xfId="0" applyNumberFormat="1" applyFont="1" applyFill="1" applyAlignment="1">
      <alignment horizontal="center" vertical="center"/>
    </xf>
    <xf numFmtId="1" fontId="0" fillId="0" borderId="0" xfId="0" applyNumberFormat="1"/>
    <xf numFmtId="0" fontId="1" fillId="6" borderId="4" xfId="0" applyFont="1" applyFill="1" applyBorder="1" applyAlignment="1">
      <alignment horizontal="center" vertical="center" textRotation="90"/>
    </xf>
    <xf numFmtId="0" fontId="0" fillId="10" borderId="1" xfId="0" applyFill="1" applyBorder="1"/>
    <xf numFmtId="1" fontId="3" fillId="7" borderId="1" xfId="0" applyNumberFormat="1" applyFont="1" applyFill="1" applyBorder="1" applyAlignment="1">
      <alignment horizontal="center" vertical="center"/>
    </xf>
    <xf numFmtId="0" fontId="6" fillId="7" borderId="0" xfId="0" applyFont="1" applyFill="1"/>
    <xf numFmtId="164" fontId="7" fillId="12" borderId="1" xfId="0" applyNumberFormat="1" applyFont="1" applyFill="1" applyBorder="1" applyAlignment="1">
      <alignment horizontal="center" vertical="center" textRotation="90" wrapText="1"/>
    </xf>
    <xf numFmtId="164" fontId="7" fillId="12" borderId="1" xfId="0" applyNumberFormat="1" applyFont="1" applyFill="1" applyBorder="1" applyAlignment="1">
      <alignment horizontal="center" vertical="center" textRotation="90"/>
    </xf>
    <xf numFmtId="0" fontId="0" fillId="0" borderId="0" xfId="0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13" borderId="0" xfId="0" applyFill="1"/>
    <xf numFmtId="1" fontId="0" fillId="13" borderId="1" xfId="0" applyNumberFormat="1" applyFill="1" applyBorder="1" applyAlignment="1">
      <alignment horizontal="center"/>
    </xf>
    <xf numFmtId="0" fontId="0" fillId="13" borderId="1" xfId="0" applyFill="1" applyBorder="1"/>
    <xf numFmtId="1" fontId="0" fillId="13" borderId="0" xfId="0" applyNumberFormat="1" applyFill="1"/>
    <xf numFmtId="15" fontId="1" fillId="9" borderId="1" xfId="0" applyNumberFormat="1" applyFont="1" applyFill="1" applyBorder="1" applyAlignment="1">
      <alignment horizontal="center" vertical="center" textRotation="90"/>
    </xf>
    <xf numFmtId="0" fontId="4" fillId="0" borderId="6" xfId="0" applyFont="1" applyBorder="1" applyProtection="1">
      <protection hidden="1"/>
    </xf>
    <xf numFmtId="0" fontId="8" fillId="14" borderId="7" xfId="0" applyFont="1" applyFill="1" applyBorder="1"/>
    <xf numFmtId="0" fontId="10" fillId="0" borderId="1" xfId="0" applyFont="1" applyBorder="1"/>
    <xf numFmtId="0" fontId="9" fillId="0" borderId="1" xfId="0" applyFont="1" applyBorder="1" applyAlignment="1">
      <alignment horizontal="left" vertical="top"/>
    </xf>
    <xf numFmtId="0" fontId="11" fillId="0" borderId="1" xfId="0" applyFont="1" applyBorder="1" applyAlignment="1">
      <alignment horizontal="left" vertical="top"/>
    </xf>
    <xf numFmtId="0" fontId="7" fillId="7" borderId="1" xfId="0" applyFont="1" applyFill="1" applyBorder="1" applyAlignment="1">
      <alignment horizontal="center" vertical="center" textRotation="90" wrapText="1"/>
    </xf>
    <xf numFmtId="0" fontId="12" fillId="4" borderId="1" xfId="0" applyFont="1" applyFill="1" applyBorder="1" applyAlignment="1">
      <alignment horizontal="left" vertical="center"/>
    </xf>
    <xf numFmtId="0" fontId="12" fillId="10" borderId="1" xfId="0" applyFont="1" applyFill="1" applyBorder="1" applyAlignment="1">
      <alignment horizontal="left" vertical="center"/>
    </xf>
    <xf numFmtId="0" fontId="12" fillId="0" borderId="1" xfId="0" applyFont="1" applyBorder="1" applyAlignment="1">
      <alignment horizontal="left" vertical="center"/>
    </xf>
    <xf numFmtId="0" fontId="14" fillId="7" borderId="1" xfId="0" applyFont="1" applyFill="1" applyBorder="1" applyAlignment="1">
      <alignment horizontal="left"/>
    </xf>
    <xf numFmtId="0" fontId="14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vertical="center"/>
    </xf>
    <xf numFmtId="165" fontId="3" fillId="4" borderId="1" xfId="1" applyNumberForma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11" fillId="0" borderId="5" xfId="0" applyFont="1" applyBorder="1" applyAlignment="1">
      <alignment horizontal="left" vertical="top"/>
    </xf>
    <xf numFmtId="165" fontId="3" fillId="0" borderId="1" xfId="1" applyNumberFormat="1" applyFill="1" applyBorder="1" applyAlignment="1">
      <alignment horizontal="center" vertical="center"/>
    </xf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0" fillId="0" borderId="0" xfId="0" applyFill="1"/>
    <xf numFmtId="165" fontId="3" fillId="0" borderId="4" xfId="1" applyNumberFormat="1" applyFill="1" applyBorder="1" applyAlignment="1">
      <alignment horizontal="center" vertical="center"/>
    </xf>
    <xf numFmtId="165" fontId="3" fillId="0" borderId="5" xfId="1" applyNumberFormat="1" applyFill="1" applyBorder="1" applyAlignment="1">
      <alignment horizontal="center" vertical="center"/>
    </xf>
    <xf numFmtId="0" fontId="0" fillId="0" borderId="8" xfId="0" applyFill="1" applyBorder="1"/>
    <xf numFmtId="0" fontId="1" fillId="2" borderId="1" xfId="0" applyFont="1" applyFill="1" applyBorder="1" applyAlignment="1">
      <alignment horizontal="center" vertical="center" textRotation="90"/>
    </xf>
    <xf numFmtId="0" fontId="0" fillId="0" borderId="0" xfId="0" applyAlignment="1">
      <alignment horizontal="center"/>
    </xf>
    <xf numFmtId="0" fontId="17" fillId="0" borderId="1" xfId="2" applyFont="1" applyBorder="1" applyAlignment="1">
      <alignment horizontal="center" vertical="center"/>
    </xf>
    <xf numFmtId="0" fontId="18" fillId="0" borderId="1" xfId="3" applyFont="1" applyBorder="1" applyAlignment="1">
      <alignment vertical="center"/>
    </xf>
    <xf numFmtId="0" fontId="19" fillId="0" borderId="1" xfId="0" applyFont="1" applyBorder="1" applyAlignment="1">
      <alignment horizontal="center" vertical="top" wrapText="1"/>
    </xf>
    <xf numFmtId="0" fontId="18" fillId="0" borderId="1" xfId="4" applyFont="1" applyFill="1" applyBorder="1" applyAlignment="1">
      <alignment horizontal="center"/>
    </xf>
    <xf numFmtId="0" fontId="18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165" fontId="3" fillId="0" borderId="3" xfId="1" applyNumberForma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/>
    <xf numFmtId="0" fontId="13" fillId="0" borderId="1" xfId="0" applyFont="1" applyFill="1" applyBorder="1" applyAlignment="1">
      <alignment horizontal="left" vertical="center"/>
    </xf>
    <xf numFmtId="0" fontId="13" fillId="0" borderId="3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left" vertical="top"/>
    </xf>
    <xf numFmtId="0" fontId="0" fillId="0" borderId="5" xfId="0" applyFill="1" applyBorder="1"/>
    <xf numFmtId="0" fontId="0" fillId="0" borderId="4" xfId="0" applyFill="1" applyBorder="1"/>
    <xf numFmtId="165" fontId="3" fillId="0" borderId="9" xfId="1" applyNumberFormat="1" applyFill="1" applyBorder="1" applyAlignment="1">
      <alignment horizontal="center" vertical="center"/>
    </xf>
    <xf numFmtId="0" fontId="0" fillId="0" borderId="9" xfId="0" applyFill="1" applyBorder="1"/>
    <xf numFmtId="165" fontId="3" fillId="0" borderId="10" xfId="1" applyNumberFormat="1" applyFill="1" applyBorder="1" applyAlignment="1">
      <alignment horizontal="center" vertical="center"/>
    </xf>
    <xf numFmtId="0" fontId="0" fillId="0" borderId="5" xfId="0" applyFill="1" applyBorder="1" applyAlignment="1">
      <alignment horizontal="center"/>
    </xf>
    <xf numFmtId="0" fontId="0" fillId="10" borderId="1" xfId="0" applyFill="1" applyBorder="1" applyAlignment="1">
      <alignment horizontal="center"/>
    </xf>
    <xf numFmtId="0" fontId="11" fillId="0" borderId="3" xfId="0" applyFont="1" applyBorder="1" applyAlignment="1">
      <alignment horizontal="left" vertical="top"/>
    </xf>
    <xf numFmtId="0" fontId="11" fillId="0" borderId="3" xfId="0" applyFont="1" applyFill="1" applyBorder="1" applyAlignment="1">
      <alignment horizontal="left" vertical="top"/>
    </xf>
    <xf numFmtId="0" fontId="9" fillId="0" borderId="3" xfId="0" applyFont="1" applyBorder="1" applyAlignment="1">
      <alignment horizontal="left" vertical="top"/>
    </xf>
    <xf numFmtId="0" fontId="10" fillId="0" borderId="3" xfId="0" applyFont="1" applyBorder="1"/>
    <xf numFmtId="0" fontId="0" fillId="0" borderId="3" xfId="0" applyFill="1" applyBorder="1"/>
    <xf numFmtId="0" fontId="2" fillId="4" borderId="11" xfId="0" applyFont="1" applyFill="1" applyBorder="1" applyAlignment="1">
      <alignment horizontal="center" vertical="center"/>
    </xf>
    <xf numFmtId="1" fontId="2" fillId="4" borderId="3" xfId="0" applyNumberFormat="1" applyFont="1" applyFill="1" applyBorder="1" applyAlignment="1">
      <alignment horizontal="center" vertical="center"/>
    </xf>
    <xf numFmtId="1" fontId="1" fillId="8" borderId="3" xfId="0" applyNumberFormat="1" applyFont="1" applyFill="1" applyBorder="1" applyAlignment="1">
      <alignment horizontal="center" vertical="center"/>
    </xf>
    <xf numFmtId="1" fontId="0" fillId="4" borderId="3" xfId="0" applyNumberFormat="1" applyFill="1" applyBorder="1" applyAlignment="1">
      <alignment horizontal="center"/>
    </xf>
    <xf numFmtId="0" fontId="5" fillId="11" borderId="5" xfId="1" applyFont="1" applyFill="1" applyBorder="1" applyAlignment="1">
      <alignment horizontal="center" vertical="center"/>
    </xf>
    <xf numFmtId="0" fontId="5" fillId="11" borderId="2" xfId="1" applyFont="1" applyFill="1" applyBorder="1" applyAlignment="1">
      <alignment horizontal="center" vertical="center"/>
    </xf>
    <xf numFmtId="0" fontId="0" fillId="0" borderId="2" xfId="0" applyFill="1" applyBorder="1"/>
    <xf numFmtId="0" fontId="0" fillId="0" borderId="2" xfId="0" applyBorder="1"/>
    <xf numFmtId="0" fontId="0" fillId="0" borderId="2" xfId="0" applyBorder="1" applyAlignment="1">
      <alignment horizontal="center"/>
    </xf>
    <xf numFmtId="0" fontId="2" fillId="4" borderId="2" xfId="0" applyFont="1" applyFill="1" applyBorder="1" applyAlignment="1">
      <alignment horizontal="center" vertical="center"/>
    </xf>
    <xf numFmtId="2" fontId="2" fillId="4" borderId="2" xfId="0" applyNumberFormat="1" applyFont="1" applyFill="1" applyBorder="1" applyAlignment="1">
      <alignment horizontal="center" vertical="center"/>
    </xf>
    <xf numFmtId="1" fontId="2" fillId="4" borderId="2" xfId="0" applyNumberFormat="1" applyFont="1" applyFill="1" applyBorder="1" applyAlignment="1">
      <alignment horizontal="center" vertical="center"/>
    </xf>
    <xf numFmtId="2" fontId="20" fillId="4" borderId="2" xfId="0" applyNumberFormat="1" applyFont="1" applyFill="1" applyBorder="1" applyAlignment="1">
      <alignment horizontal="center" vertical="center"/>
    </xf>
    <xf numFmtId="2" fontId="20" fillId="4" borderId="8" xfId="0" applyNumberFormat="1" applyFont="1" applyFill="1" applyBorder="1" applyAlignment="1">
      <alignment horizontal="center" vertical="center"/>
    </xf>
    <xf numFmtId="0" fontId="21" fillId="4" borderId="1" xfId="0" applyFont="1" applyFill="1" applyBorder="1" applyAlignment="1">
      <alignment horizontal="left" vertical="center"/>
    </xf>
    <xf numFmtId="0" fontId="0" fillId="15" borderId="1" xfId="0" applyFill="1" applyBorder="1"/>
    <xf numFmtId="0" fontId="21" fillId="4" borderId="3" xfId="0" applyFont="1" applyFill="1" applyBorder="1" applyAlignment="1">
      <alignment horizontal="left" vertical="center"/>
    </xf>
    <xf numFmtId="0" fontId="13" fillId="0" borderId="3" xfId="0" applyFont="1" applyFill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/>
    </xf>
    <xf numFmtId="0" fontId="0" fillId="0" borderId="11" xfId="0" applyFill="1" applyBorder="1"/>
    <xf numFmtId="0" fontId="0" fillId="15" borderId="3" xfId="0" applyFill="1" applyBorder="1"/>
    <xf numFmtId="0" fontId="20" fillId="4" borderId="2" xfId="0" applyFont="1" applyFill="1" applyBorder="1" applyAlignment="1">
      <alignment horizontal="center" vertical="center"/>
    </xf>
    <xf numFmtId="0" fontId="20" fillId="4" borderId="8" xfId="0" applyFont="1" applyFill="1" applyBorder="1" applyAlignment="1">
      <alignment horizontal="center" vertical="center"/>
    </xf>
  </cellXfs>
  <cellStyles count="5">
    <cellStyle name="=C:\WINNT\SYSTEM32\COMMAND.COM 2" xfId="4"/>
    <cellStyle name="Normal" xfId="0" builtinId="0"/>
    <cellStyle name="Normal 2 3 2" xfId="3"/>
    <cellStyle name="Normal 4" xfId="2"/>
    <cellStyle name="Normal_Sheet1" xfId="1"/>
  </cellStyles>
  <dxfs count="25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FF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solid">
          <bgColor theme="5" tint="-0.24994659260841701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5" tint="-0.24994659260841701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5" tint="-0.24994659260841701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FF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ill>
        <patternFill>
          <bgColor rgb="FFFFC7CE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5" tint="-0.24994659260841701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solid">
          <bgColor theme="5" tint="-0.24994659260841701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FF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solid">
          <bgColor theme="5" tint="-0.24994659260841701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FF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FF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solid">
          <bgColor theme="5" tint="-0.24994659260841701"/>
        </patternFill>
      </fill>
    </dxf>
    <dxf>
      <fill>
        <patternFill patternType="solid"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rgb="FFFFFF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5" tint="-0.24994659260841701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solid">
          <bgColor rgb="FFFFFF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solid">
          <bgColor theme="5" tint="-0.24994659260841701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5" tint="-0.24994659260841701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FF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FF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5" tint="-0.24994659260841701"/>
        </patternFill>
      </fill>
    </dxf>
    <dxf>
      <fill>
        <patternFill patternType="solid">
          <bgColor rgb="FFFFFF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ill>
        <patternFill>
          <bgColor rgb="FFFFC7CE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ont>
        <color auto="1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solid">
          <bgColor rgb="FFFFFF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FF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solid">
          <bgColor theme="5" tint="-0.24994659260841701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5" tint="-0.24994659260841701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FF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5" tint="-0.24994659260841701"/>
        </patternFill>
      </fill>
    </dxf>
    <dxf>
      <fill>
        <patternFill patternType="solid"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solid">
          <bgColor theme="5" tint="-0.24994659260841701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FF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solid">
          <bgColor theme="5" tint="-0.24994659260841701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FF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U104"/>
  <sheetViews>
    <sheetView zoomScaleNormal="100" workbookViewId="0">
      <pane xSplit="3" ySplit="9" topLeftCell="E10" activePane="bottomRight" state="frozen"/>
      <selection pane="topRight" activeCell="D1" sqref="D1"/>
      <selection pane="bottomLeft" activeCell="A3" sqref="A3"/>
      <selection pane="bottomRight" activeCell="R11" sqref="R11"/>
    </sheetView>
  </sheetViews>
  <sheetFormatPr defaultColWidth="4.140625" defaultRowHeight="15" x14ac:dyDescent="0.25"/>
  <cols>
    <col min="1" max="1" width="8.28515625" bestFit="1" customWidth="1"/>
    <col min="2" max="2" width="10.5703125" customWidth="1"/>
    <col min="3" max="3" width="25.28515625" customWidth="1"/>
    <col min="4" max="4" width="20.42578125" hidden="1" customWidth="1"/>
    <col min="5" max="5" width="10.42578125" customWidth="1"/>
    <col min="6" max="6" width="4" style="56" customWidth="1"/>
    <col min="7" max="8" width="4" customWidth="1"/>
    <col min="9" max="9" width="4" style="56" customWidth="1"/>
    <col min="10" max="10" width="4.7109375" style="56" customWidth="1"/>
    <col min="11" max="11" width="4" style="56" customWidth="1"/>
    <col min="12" max="12" width="4" customWidth="1"/>
    <col min="13" max="13" width="4" style="30" customWidth="1"/>
    <col min="14" max="21" width="4" customWidth="1"/>
    <col min="22" max="35" width="4.140625" customWidth="1"/>
    <col min="36" max="36" width="5.28515625" customWidth="1"/>
    <col min="37" max="37" width="7" hidden="1" customWidth="1"/>
    <col min="38" max="51" width="4.140625" hidden="1" customWidth="1"/>
    <col min="52" max="52" width="12.5703125" customWidth="1"/>
    <col min="53" max="53" width="4.140625" hidden="1" customWidth="1"/>
    <col min="54" max="54" width="7.85546875" hidden="1" customWidth="1"/>
    <col min="55" max="55" width="7.85546875" customWidth="1"/>
    <col min="56" max="57" width="7.85546875" hidden="1" customWidth="1"/>
    <col min="58" max="58" width="4.140625" hidden="1" customWidth="1"/>
    <col min="59" max="59" width="7.85546875" hidden="1" customWidth="1"/>
    <col min="60" max="62" width="4.140625" hidden="1" customWidth="1"/>
    <col min="63" max="63" width="7.85546875" hidden="1" customWidth="1"/>
    <col min="64" max="64" width="5.5703125" hidden="1" customWidth="1"/>
    <col min="65" max="65" width="7.85546875" hidden="1" customWidth="1"/>
    <col min="66" max="67" width="4.140625" hidden="1" customWidth="1"/>
    <col min="68" max="68" width="26" hidden="1" customWidth="1"/>
    <col min="69" max="69" width="7.85546875" customWidth="1"/>
  </cols>
  <sheetData>
    <row r="1" spans="1:69" x14ac:dyDescent="0.25">
      <c r="B1" s="62" t="s">
        <v>238</v>
      </c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  <c r="AC1" s="62"/>
      <c r="AD1" s="62"/>
      <c r="AE1" s="62"/>
      <c r="AF1" s="62"/>
      <c r="AG1" s="62"/>
      <c r="AH1" s="62"/>
      <c r="AI1" s="62"/>
      <c r="AJ1" s="62"/>
      <c r="AK1" s="62"/>
      <c r="AL1" s="62"/>
      <c r="AM1" s="62"/>
      <c r="AN1" s="62"/>
      <c r="AO1" s="62"/>
      <c r="AP1" s="62"/>
      <c r="AQ1" s="62"/>
      <c r="AR1" s="62"/>
      <c r="AS1" s="62"/>
      <c r="AT1" s="62"/>
      <c r="AU1" s="62"/>
      <c r="AV1" s="62"/>
      <c r="AW1" s="62"/>
    </row>
    <row r="2" spans="1:69" x14ac:dyDescent="0.25">
      <c r="B2" s="62" t="s">
        <v>239</v>
      </c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2"/>
      <c r="AD2" s="62"/>
      <c r="AE2" s="62"/>
      <c r="AF2" s="62"/>
      <c r="AG2" s="62"/>
      <c r="AH2" s="62"/>
      <c r="AI2" s="62"/>
      <c r="AJ2" s="62"/>
      <c r="AK2" s="62"/>
      <c r="AL2" s="62"/>
      <c r="AM2" s="62"/>
      <c r="AN2" s="62"/>
      <c r="AO2" s="62"/>
      <c r="AP2" s="62"/>
      <c r="AQ2" s="62"/>
      <c r="AR2" s="62"/>
      <c r="AS2" s="62"/>
      <c r="AT2" s="62"/>
      <c r="AU2" s="62"/>
      <c r="AV2" s="62"/>
      <c r="AW2" s="62"/>
    </row>
    <row r="3" spans="1:69" x14ac:dyDescent="0.25">
      <c r="B3" s="62" t="s">
        <v>240</v>
      </c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  <c r="AA3" s="62"/>
      <c r="AB3" s="62"/>
      <c r="AC3" s="62"/>
      <c r="AD3" s="62"/>
      <c r="AE3" s="62"/>
      <c r="AF3" s="62"/>
      <c r="AG3" s="62"/>
      <c r="AH3" s="62"/>
      <c r="AI3" s="62"/>
      <c r="AJ3" s="62"/>
      <c r="AK3" s="62"/>
      <c r="AL3" s="62"/>
      <c r="AM3" s="62"/>
      <c r="AN3" s="62"/>
      <c r="AO3" s="62"/>
      <c r="AP3" s="62"/>
      <c r="AQ3" s="62"/>
      <c r="AR3" s="62"/>
      <c r="AS3" s="62"/>
      <c r="AT3" s="62"/>
      <c r="AU3" s="62"/>
      <c r="AV3" s="62"/>
      <c r="AW3" s="62"/>
    </row>
    <row r="4" spans="1:69" x14ac:dyDescent="0.25">
      <c r="B4" s="63" t="s">
        <v>235</v>
      </c>
      <c r="C4" s="63"/>
      <c r="D4" s="63"/>
      <c r="E4" s="63">
        <v>27</v>
      </c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</row>
    <row r="5" spans="1:69" x14ac:dyDescent="0.25">
      <c r="B5" s="65" t="s">
        <v>236</v>
      </c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  <c r="W5" s="65"/>
      <c r="X5" s="65"/>
      <c r="Y5" s="65"/>
      <c r="Z5" s="65"/>
      <c r="AA5" s="65"/>
      <c r="AB5" s="65"/>
      <c r="AC5" s="65"/>
      <c r="AD5" s="65"/>
      <c r="AE5" s="65"/>
      <c r="AF5" s="65"/>
      <c r="AG5" s="65"/>
      <c r="AH5" s="65"/>
      <c r="AI5" s="65"/>
      <c r="AJ5" s="65"/>
      <c r="AK5" s="65"/>
      <c r="AL5" s="65"/>
      <c r="AM5" s="65"/>
      <c r="AN5" s="65"/>
      <c r="AO5" s="65"/>
      <c r="AP5" s="65"/>
      <c r="AQ5" s="65"/>
      <c r="AR5" s="65"/>
      <c r="AS5" s="65"/>
      <c r="AT5" s="65"/>
      <c r="AU5" s="65"/>
      <c r="AV5" s="65"/>
      <c r="AW5" s="65"/>
    </row>
    <row r="6" spans="1:69" ht="15" customHeight="1" x14ac:dyDescent="0.25">
      <c r="B6" s="66" t="s">
        <v>237</v>
      </c>
      <c r="C6" s="66"/>
      <c r="D6" s="66"/>
      <c r="E6" s="66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67"/>
      <c r="AE6" s="67"/>
      <c r="AF6" s="67"/>
      <c r="AG6" s="67"/>
      <c r="AH6" s="67"/>
      <c r="AI6" s="67"/>
      <c r="AJ6" s="67"/>
      <c r="AK6" s="67"/>
      <c r="AL6" s="67"/>
      <c r="AM6" s="67"/>
      <c r="AN6" s="67"/>
      <c r="AO6" s="67"/>
      <c r="AP6" s="67"/>
      <c r="AQ6" s="67"/>
      <c r="AR6" s="67"/>
      <c r="AS6" s="67"/>
      <c r="AT6" s="67"/>
      <c r="AU6" s="67"/>
      <c r="AV6" s="67"/>
      <c r="AW6" s="67"/>
    </row>
    <row r="7" spans="1:69" x14ac:dyDescent="0.25">
      <c r="B7" s="66"/>
      <c r="C7" s="66"/>
      <c r="D7" s="66"/>
      <c r="E7" s="66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/>
      <c r="AG7" s="67"/>
      <c r="AH7" s="67"/>
      <c r="AI7" s="67"/>
      <c r="AJ7" s="67"/>
      <c r="AK7" s="67"/>
      <c r="AL7" s="67"/>
      <c r="AM7" s="67"/>
      <c r="AN7" s="67"/>
      <c r="AO7" s="67"/>
      <c r="AP7" s="67"/>
      <c r="AQ7" s="67"/>
      <c r="AR7" s="67"/>
      <c r="AS7" s="67"/>
      <c r="AT7" s="67"/>
      <c r="AU7" s="67"/>
      <c r="AV7" s="67"/>
      <c r="AW7" s="67"/>
    </row>
    <row r="8" spans="1:69" ht="56.25" customHeight="1" x14ac:dyDescent="0.25">
      <c r="A8" s="1" t="s">
        <v>35</v>
      </c>
      <c r="B8" s="2" t="s">
        <v>33</v>
      </c>
      <c r="C8" s="2" t="s">
        <v>49</v>
      </c>
      <c r="D8" s="38" t="s">
        <v>50</v>
      </c>
      <c r="E8" s="2" t="s">
        <v>34</v>
      </c>
      <c r="F8" s="36">
        <v>45047</v>
      </c>
      <c r="G8" s="36">
        <v>45048</v>
      </c>
      <c r="H8" s="36">
        <v>45049</v>
      </c>
      <c r="I8" s="36">
        <v>45050</v>
      </c>
      <c r="J8" s="36">
        <v>45051</v>
      </c>
      <c r="K8" s="36">
        <v>45052</v>
      </c>
      <c r="L8" s="36">
        <v>45053</v>
      </c>
      <c r="M8" s="36">
        <v>45054</v>
      </c>
      <c r="N8" s="36">
        <v>45055</v>
      </c>
      <c r="O8" s="36">
        <v>45056</v>
      </c>
      <c r="P8" s="36">
        <v>45057</v>
      </c>
      <c r="Q8" s="36">
        <v>45058</v>
      </c>
      <c r="R8" s="36">
        <v>45059</v>
      </c>
      <c r="S8" s="36">
        <v>45060</v>
      </c>
      <c r="T8" s="36">
        <v>45061</v>
      </c>
      <c r="U8" s="36">
        <v>45062</v>
      </c>
      <c r="V8" s="36">
        <v>45063</v>
      </c>
      <c r="W8" s="36">
        <v>45064</v>
      </c>
      <c r="X8" s="36">
        <v>45065</v>
      </c>
      <c r="Y8" s="36">
        <v>45066</v>
      </c>
      <c r="Z8" s="36">
        <v>45067</v>
      </c>
      <c r="AA8" s="36">
        <v>45068</v>
      </c>
      <c r="AB8" s="36">
        <v>45069</v>
      </c>
      <c r="AC8" s="36">
        <v>45070</v>
      </c>
      <c r="AD8" s="36">
        <v>45071</v>
      </c>
      <c r="AE8" s="36">
        <v>45072</v>
      </c>
      <c r="AF8" s="36">
        <v>45073</v>
      </c>
      <c r="AG8" s="36">
        <v>45074</v>
      </c>
      <c r="AH8" s="36">
        <v>45075</v>
      </c>
      <c r="AI8" s="36">
        <v>45076</v>
      </c>
      <c r="AJ8" s="36">
        <v>45077</v>
      </c>
      <c r="AK8" s="3" t="s">
        <v>0</v>
      </c>
      <c r="AL8" s="3" t="s">
        <v>1</v>
      </c>
      <c r="AM8" s="3" t="s">
        <v>2</v>
      </c>
      <c r="AN8" s="3" t="s">
        <v>3</v>
      </c>
      <c r="AO8" s="3" t="s">
        <v>4</v>
      </c>
      <c r="AP8" s="3" t="s">
        <v>5</v>
      </c>
      <c r="AQ8" s="3" t="s">
        <v>6</v>
      </c>
      <c r="AR8" s="3" t="s">
        <v>7</v>
      </c>
      <c r="AS8" s="3" t="s">
        <v>8</v>
      </c>
      <c r="AT8" s="3" t="s">
        <v>9</v>
      </c>
      <c r="AU8" s="3" t="s">
        <v>10</v>
      </c>
      <c r="AV8" s="3" t="s">
        <v>11</v>
      </c>
      <c r="AW8" s="3" t="s">
        <v>12</v>
      </c>
      <c r="AX8" s="3" t="s">
        <v>38</v>
      </c>
      <c r="AY8" s="3" t="s">
        <v>39</v>
      </c>
      <c r="AZ8" s="42" t="s">
        <v>53</v>
      </c>
      <c r="BA8" s="27" t="s">
        <v>52</v>
      </c>
      <c r="BB8" s="28" t="s">
        <v>13</v>
      </c>
      <c r="BC8" s="28" t="s">
        <v>14</v>
      </c>
      <c r="BD8" s="29" t="s">
        <v>15</v>
      </c>
      <c r="BE8" s="29" t="s">
        <v>47</v>
      </c>
      <c r="BF8" s="1" t="s">
        <v>16</v>
      </c>
      <c r="BG8" s="5" t="s">
        <v>17</v>
      </c>
      <c r="BH8" s="5" t="s">
        <v>18</v>
      </c>
      <c r="BI8" s="6" t="s">
        <v>19</v>
      </c>
      <c r="BJ8" s="6" t="s">
        <v>20</v>
      </c>
      <c r="BK8" s="6" t="s">
        <v>21</v>
      </c>
      <c r="BL8" s="5" t="s">
        <v>22</v>
      </c>
      <c r="BM8" s="5" t="s">
        <v>18</v>
      </c>
      <c r="BN8" s="24" t="s">
        <v>36</v>
      </c>
      <c r="BO8" s="24" t="s">
        <v>37</v>
      </c>
      <c r="BP8" s="24" t="s">
        <v>183</v>
      </c>
    </row>
    <row r="9" spans="1:69" x14ac:dyDescent="0.25">
      <c r="A9" s="7"/>
      <c r="B9" s="8"/>
      <c r="C9" s="8"/>
      <c r="D9" s="8"/>
      <c r="E9" s="8"/>
      <c r="F9" s="52" t="s">
        <v>40</v>
      </c>
      <c r="G9" s="49" t="s">
        <v>42</v>
      </c>
      <c r="H9" s="49" t="s">
        <v>45</v>
      </c>
      <c r="I9" s="52" t="s">
        <v>44</v>
      </c>
      <c r="J9" s="52" t="s">
        <v>46</v>
      </c>
      <c r="K9" s="52" t="s">
        <v>43</v>
      </c>
      <c r="L9" s="49" t="s">
        <v>41</v>
      </c>
      <c r="M9" s="49" t="s">
        <v>40</v>
      </c>
      <c r="N9" s="49" t="s">
        <v>42</v>
      </c>
      <c r="O9" s="49" t="s">
        <v>45</v>
      </c>
      <c r="P9" s="49" t="s">
        <v>44</v>
      </c>
      <c r="Q9" s="49" t="s">
        <v>46</v>
      </c>
      <c r="R9" s="49" t="s">
        <v>43</v>
      </c>
      <c r="S9" s="49" t="s">
        <v>41</v>
      </c>
      <c r="T9" s="49" t="s">
        <v>40</v>
      </c>
      <c r="U9" s="49" t="s">
        <v>42</v>
      </c>
      <c r="V9" s="49" t="s">
        <v>45</v>
      </c>
      <c r="W9" s="49" t="s">
        <v>44</v>
      </c>
      <c r="X9" s="49" t="s">
        <v>46</v>
      </c>
      <c r="Y9" s="49" t="s">
        <v>43</v>
      </c>
      <c r="Z9" s="49" t="s">
        <v>41</v>
      </c>
      <c r="AA9" s="49" t="s">
        <v>40</v>
      </c>
      <c r="AB9" s="49" t="s">
        <v>42</v>
      </c>
      <c r="AC9" s="49" t="s">
        <v>45</v>
      </c>
      <c r="AD9" s="49" t="s">
        <v>44</v>
      </c>
      <c r="AE9" s="49" t="s">
        <v>46</v>
      </c>
      <c r="AF9" s="49" t="s">
        <v>43</v>
      </c>
      <c r="AG9" s="49" t="s">
        <v>41</v>
      </c>
      <c r="AH9" s="49" t="s">
        <v>40</v>
      </c>
      <c r="AI9" s="49" t="s">
        <v>42</v>
      </c>
      <c r="AJ9" s="49" t="s">
        <v>45</v>
      </c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 t="s">
        <v>23</v>
      </c>
      <c r="AW9" s="9"/>
      <c r="AX9" s="26">
        <f>SUM(AX10:AX103)</f>
        <v>0</v>
      </c>
      <c r="AY9" s="26">
        <f>SUM(AY10:AY103)</f>
        <v>0</v>
      </c>
      <c r="AZ9" s="10">
        <f>SUM(AZ10:AZ103)</f>
        <v>2261</v>
      </c>
      <c r="BA9" s="4"/>
      <c r="BB9" s="10">
        <f>SUM(BB10:BB103)</f>
        <v>2632</v>
      </c>
      <c r="BC9" s="10">
        <f>SUM(BC10:BC103)</f>
        <v>24</v>
      </c>
      <c r="BD9" s="10">
        <f>SUM(BD10:BD103)</f>
        <v>0</v>
      </c>
      <c r="BE9" s="10">
        <f>SUM(BE10:BE103)</f>
        <v>0</v>
      </c>
      <c r="BF9" s="4"/>
      <c r="BG9" s="4"/>
      <c r="BH9" s="4"/>
      <c r="BI9" s="4"/>
      <c r="BJ9" s="4"/>
      <c r="BK9" s="4"/>
      <c r="BL9" s="4"/>
      <c r="BM9" s="4"/>
    </row>
    <row r="10" spans="1:69" ht="15.75" x14ac:dyDescent="0.25">
      <c r="A10" s="8">
        <v>1</v>
      </c>
      <c r="B10" s="43" t="s">
        <v>54</v>
      </c>
      <c r="C10" s="69" t="s">
        <v>32</v>
      </c>
      <c r="D10" s="40"/>
      <c r="E10" s="17" t="s">
        <v>55</v>
      </c>
      <c r="F10" s="52" t="s">
        <v>27</v>
      </c>
      <c r="G10" s="52" t="s">
        <v>27</v>
      </c>
      <c r="H10" s="52" t="s">
        <v>27</v>
      </c>
      <c r="I10" s="52" t="s">
        <v>23</v>
      </c>
      <c r="J10" s="52" t="s">
        <v>24</v>
      </c>
      <c r="K10" s="52" t="s">
        <v>24</v>
      </c>
      <c r="L10" s="52" t="s">
        <v>24</v>
      </c>
      <c r="M10" s="52" t="s">
        <v>24</v>
      </c>
      <c r="N10" s="52" t="s">
        <v>24</v>
      </c>
      <c r="O10" s="52" t="s">
        <v>24</v>
      </c>
      <c r="P10" s="52" t="s">
        <v>23</v>
      </c>
      <c r="Q10" s="52" t="s">
        <v>26</v>
      </c>
      <c r="R10" s="52" t="s">
        <v>26</v>
      </c>
      <c r="S10" s="52" t="s">
        <v>26</v>
      </c>
      <c r="T10" s="58" t="s">
        <v>26</v>
      </c>
      <c r="U10" s="52" t="s">
        <v>26</v>
      </c>
      <c r="V10" s="53" t="s">
        <v>26</v>
      </c>
      <c r="W10" s="53" t="s">
        <v>23</v>
      </c>
      <c r="X10" s="53" t="s">
        <v>24</v>
      </c>
      <c r="Y10" s="53" t="s">
        <v>24</v>
      </c>
      <c r="Z10" s="53" t="s">
        <v>24</v>
      </c>
      <c r="AA10" s="53" t="s">
        <v>25</v>
      </c>
      <c r="AB10" s="53" t="s">
        <v>24</v>
      </c>
      <c r="AC10" s="53" t="s">
        <v>24</v>
      </c>
      <c r="AD10" s="53" t="s">
        <v>23</v>
      </c>
      <c r="AE10" s="53" t="s">
        <v>26</v>
      </c>
      <c r="AF10" s="53" t="s">
        <v>26</v>
      </c>
      <c r="AG10" s="53" t="s">
        <v>26</v>
      </c>
      <c r="AH10" s="59" t="s">
        <v>24</v>
      </c>
      <c r="AI10" s="59" t="s">
        <v>26</v>
      </c>
      <c r="AJ10" s="59" t="s">
        <v>26</v>
      </c>
      <c r="AK10" s="50">
        <f>COUNTIF(F10:AJ10,"M")</f>
        <v>12</v>
      </c>
      <c r="AL10" s="8">
        <f>COUNTIF(F10:AJ10,"E")</f>
        <v>11</v>
      </c>
      <c r="AM10" s="8">
        <f>COUNTIF(F10:AJ10,"N")</f>
        <v>3</v>
      </c>
      <c r="AN10" s="8">
        <f>COUNTIF(F10:AJ10,"G")</f>
        <v>0</v>
      </c>
      <c r="AO10" s="8">
        <f>COUNTIF(F10:U10,"C/O")*1</f>
        <v>0</v>
      </c>
      <c r="AP10" s="8">
        <f>COUNTIF(F10:AJ10,"M+E")*1</f>
        <v>0</v>
      </c>
      <c r="AQ10" s="8">
        <f>COUNTIF(F10:AJ10,"M+N")*1</f>
        <v>0</v>
      </c>
      <c r="AR10" s="8">
        <f>COUNTIF(F10:AJ10,"E+N")*1</f>
        <v>0</v>
      </c>
      <c r="AS10" s="8">
        <f>COUNTIF(F10:U10,"N+M")*1</f>
        <v>0</v>
      </c>
      <c r="AT10" s="12">
        <f>COUNTIF(F10:U10,"P/O")+COUNTIF(F10:U10,"M/O")+COUNTIF(F10:U10,"E/O")+COUNTIF(F10:U10,"N/O")+COUNTIF(F10:U10,"G/O")</f>
        <v>0</v>
      </c>
      <c r="AU10" s="12">
        <f>COUNTIF(F10:U10,"DD/O")*2</f>
        <v>0</v>
      </c>
      <c r="AV10" s="8">
        <f>COUNTIF(F10:AJ10,"O")</f>
        <v>4</v>
      </c>
      <c r="AW10" s="8">
        <f>COUNTIF(F10:AJ10,"A")</f>
        <v>1</v>
      </c>
      <c r="AX10" s="12">
        <f>COUNTIF(F10:U10,"P/GH")+COUNTIF(F10:U10,"M/GH")+COUNTIF(F10:U10,"E/GH")+COUNTIF(F10:U10,"N/GH")+COUNTIF(F10:U10,"G/GH")</f>
        <v>0</v>
      </c>
      <c r="AY10" s="8">
        <f>COUNTIF(F10:U10,"GH")*1</f>
        <v>0</v>
      </c>
      <c r="AZ10" s="13">
        <f>SUM(AK10:AS10)+AX10</f>
        <v>26</v>
      </c>
      <c r="BA10" s="16">
        <f>BB10-AZ10</f>
        <v>4</v>
      </c>
      <c r="BB10" s="14">
        <f>AZ10+AT10+AU10+AV10</f>
        <v>30</v>
      </c>
      <c r="BC10" s="14">
        <f>AP10+AQ10+AR10+AS10+AT10</f>
        <v>0</v>
      </c>
      <c r="BD10" s="14">
        <f t="shared" ref="BD10:BD69" si="0">AU10</f>
        <v>0</v>
      </c>
      <c r="BE10" s="14">
        <f>AY10+AX10</f>
        <v>0</v>
      </c>
      <c r="BF10" s="15"/>
      <c r="BG10" s="15"/>
      <c r="BH10" s="16">
        <f>BG10-BB10</f>
        <v>-30</v>
      </c>
      <c r="BI10" s="4"/>
      <c r="BJ10" s="4">
        <f>(BC10+BD10*2)*8</f>
        <v>0</v>
      </c>
      <c r="BK10" s="4">
        <f>BJ10*BI10</f>
        <v>0</v>
      </c>
      <c r="BL10" s="4"/>
      <c r="BM10" s="4">
        <f>BL10-BK10</f>
        <v>0</v>
      </c>
      <c r="BP10" s="37">
        <f>(AZ10/6)-BA10</f>
        <v>0.33333333333333304</v>
      </c>
    </row>
    <row r="11" spans="1:69" ht="15.75" x14ac:dyDescent="0.25">
      <c r="A11" s="8">
        <v>2</v>
      </c>
      <c r="B11" s="43" t="s">
        <v>56</v>
      </c>
      <c r="C11" s="69" t="s">
        <v>57</v>
      </c>
      <c r="D11" s="40"/>
      <c r="E11" s="17" t="s">
        <v>55</v>
      </c>
      <c r="F11" s="52" t="s">
        <v>24</v>
      </c>
      <c r="G11" s="52" t="s">
        <v>24</v>
      </c>
      <c r="H11" s="52" t="s">
        <v>24</v>
      </c>
      <c r="I11" s="52" t="s">
        <v>25</v>
      </c>
      <c r="J11" s="52" t="s">
        <v>26</v>
      </c>
      <c r="K11" s="52" t="s">
        <v>23</v>
      </c>
      <c r="L11" s="52" t="s">
        <v>24</v>
      </c>
      <c r="M11" s="52" t="s">
        <v>24</v>
      </c>
      <c r="N11" s="52" t="s">
        <v>24</v>
      </c>
      <c r="O11" s="52" t="s">
        <v>26</v>
      </c>
      <c r="P11" s="52" t="s">
        <v>24</v>
      </c>
      <c r="Q11" s="52" t="s">
        <v>23</v>
      </c>
      <c r="R11" s="52" t="s">
        <v>24</v>
      </c>
      <c r="S11" s="52" t="s">
        <v>24</v>
      </c>
      <c r="T11" s="58" t="s">
        <v>24</v>
      </c>
      <c r="U11" s="52" t="s">
        <v>24</v>
      </c>
      <c r="V11" s="53" t="s">
        <v>24</v>
      </c>
      <c r="W11" s="53" t="s">
        <v>24</v>
      </c>
      <c r="X11" s="53" t="s">
        <v>23</v>
      </c>
      <c r="Y11" s="53" t="s">
        <v>24</v>
      </c>
      <c r="Z11" s="53" t="s">
        <v>24</v>
      </c>
      <c r="AA11" s="53" t="s">
        <v>26</v>
      </c>
      <c r="AB11" s="53" t="s">
        <v>24</v>
      </c>
      <c r="AC11" s="53" t="s">
        <v>24</v>
      </c>
      <c r="AD11" s="53" t="s">
        <v>24</v>
      </c>
      <c r="AE11" s="53" t="s">
        <v>23</v>
      </c>
      <c r="AF11" s="53" t="s">
        <v>24</v>
      </c>
      <c r="AG11" s="53" t="s">
        <v>24</v>
      </c>
      <c r="AH11" s="59" t="s">
        <v>24</v>
      </c>
      <c r="AI11" s="59" t="s">
        <v>24</v>
      </c>
      <c r="AJ11" s="59" t="s">
        <v>24</v>
      </c>
      <c r="AK11" s="50">
        <f t="shared" ref="AK11:AK74" si="1">COUNTIF(F11:AJ11,"M")</f>
        <v>23</v>
      </c>
      <c r="AL11" s="8">
        <f t="shared" ref="AL11:AL74" si="2">COUNTIF(F11:AJ11,"E")</f>
        <v>3</v>
      </c>
      <c r="AM11" s="8">
        <f t="shared" ref="AM11:AM74" si="3">COUNTIF(F11:AJ11,"N")</f>
        <v>0</v>
      </c>
      <c r="AN11" s="8">
        <f>COUNTIF(F11:AJ11,"G")</f>
        <v>0</v>
      </c>
      <c r="AO11" s="8">
        <f>COUNTIF(F11:U11,"C/O")*1</f>
        <v>0</v>
      </c>
      <c r="AP11" s="8">
        <f t="shared" ref="AP11:AP74" si="4">COUNTIF(F11:AJ11,"M+E")*1</f>
        <v>0</v>
      </c>
      <c r="AQ11" s="8">
        <f t="shared" ref="AQ11:AQ74" si="5">COUNTIF(F11:AJ11,"M+N")*1</f>
        <v>0</v>
      </c>
      <c r="AR11" s="8">
        <f t="shared" ref="AR11:AR74" si="6">COUNTIF(F11:AJ11,"E+N")*1</f>
        <v>0</v>
      </c>
      <c r="AS11" s="8">
        <f>COUNTIF(F11:U11,"N+M")*1</f>
        <v>0</v>
      </c>
      <c r="AT11" s="12">
        <f>COUNTIF(F11:U11,"P/O")+COUNTIF(F11:U11,"M/O")+COUNTIF(F11:U11,"E/O")+COUNTIF(F11:U11,"N/O")+COUNTIF(F11:U11,"G/O")</f>
        <v>0</v>
      </c>
      <c r="AU11" s="12">
        <f>COUNTIF(F11:U11,"DD/O")*2</f>
        <v>0</v>
      </c>
      <c r="AV11" s="8">
        <f t="shared" ref="AV11:AV74" si="7">COUNTIF(F11:AJ11,"O")</f>
        <v>4</v>
      </c>
      <c r="AW11" s="8">
        <f>COUNTIF(F11:AJ11,"A")</f>
        <v>1</v>
      </c>
      <c r="AX11" s="12">
        <f>COUNTIF(F11:U11,"P/GH")+COUNTIF(F11:U11,"M/GH")+COUNTIF(F11:U11,"E/GH")+COUNTIF(F11:U11,"N/GH")+COUNTIF(F11:U11,"G/GH")</f>
        <v>0</v>
      </c>
      <c r="AY11" s="8">
        <f>COUNTIF(F11:U11,"GH")*1</f>
        <v>0</v>
      </c>
      <c r="AZ11" s="13">
        <f t="shared" ref="AZ11:AZ74" si="8">SUM(AK11:AS11)+AX11</f>
        <v>26</v>
      </c>
      <c r="BA11" s="16">
        <f t="shared" ref="BA11:BA71" si="9">BB11-AZ11</f>
        <v>4</v>
      </c>
      <c r="BB11" s="14">
        <f t="shared" ref="BB11:BB69" si="10">AZ11+AT11+AU11+AV11</f>
        <v>30</v>
      </c>
      <c r="BC11" s="14">
        <f t="shared" ref="BC11:BC69" si="11">AP11+AQ11+AR11+AS11+AT11</f>
        <v>0</v>
      </c>
      <c r="BD11" s="14">
        <f t="shared" si="0"/>
        <v>0</v>
      </c>
      <c r="BE11" s="14">
        <f t="shared" ref="BE11:BE69" si="12">AY11+AX11</f>
        <v>0</v>
      </c>
      <c r="BF11" s="15"/>
      <c r="BG11" s="15"/>
      <c r="BH11" s="16">
        <f t="shared" ref="BH11:BH69" si="13">BG11-BB11</f>
        <v>-30</v>
      </c>
      <c r="BI11" s="4"/>
      <c r="BJ11" s="4">
        <f t="shared" ref="BJ11:BJ69" si="14">(BC11+BD11*2)*8</f>
        <v>0</v>
      </c>
      <c r="BK11" s="4">
        <f t="shared" ref="BK11:BK69" si="15">BJ11*BI11</f>
        <v>0</v>
      </c>
      <c r="BL11" s="4"/>
      <c r="BM11" s="4">
        <f t="shared" ref="BM11:BM69" si="16">BL11-BK11</f>
        <v>0</v>
      </c>
      <c r="BP11" s="37">
        <f t="shared" ref="BP11:BP71" si="17">(AZ11/6)-BA11</f>
        <v>0.33333333333333304</v>
      </c>
    </row>
    <row r="12" spans="1:69" ht="15.75" x14ac:dyDescent="0.25">
      <c r="A12" s="8">
        <v>3</v>
      </c>
      <c r="B12" s="43" t="s">
        <v>58</v>
      </c>
      <c r="C12" s="69" t="s">
        <v>59</v>
      </c>
      <c r="D12" s="40"/>
      <c r="E12" s="17" t="s">
        <v>55</v>
      </c>
      <c r="F12" s="52" t="s">
        <v>27</v>
      </c>
      <c r="G12" s="52" t="s">
        <v>26</v>
      </c>
      <c r="H12" s="52" t="s">
        <v>24</v>
      </c>
      <c r="I12" s="52" t="s">
        <v>24</v>
      </c>
      <c r="J12" s="52" t="s">
        <v>24</v>
      </c>
      <c r="K12" s="52" t="s">
        <v>23</v>
      </c>
      <c r="L12" s="52" t="s">
        <v>26</v>
      </c>
      <c r="M12" s="52" t="s">
        <v>26</v>
      </c>
      <c r="N12" s="52" t="s">
        <v>26</v>
      </c>
      <c r="O12" s="52" t="s">
        <v>24</v>
      </c>
      <c r="P12" s="52" t="s">
        <v>24</v>
      </c>
      <c r="Q12" s="52" t="s">
        <v>24</v>
      </c>
      <c r="R12" s="52" t="s">
        <v>23</v>
      </c>
      <c r="S12" s="52" t="s">
        <v>26</v>
      </c>
      <c r="T12" s="58" t="s">
        <v>25</v>
      </c>
      <c r="U12" s="52" t="s">
        <v>26</v>
      </c>
      <c r="V12" s="53" t="s">
        <v>26</v>
      </c>
      <c r="W12" s="53" t="s">
        <v>26</v>
      </c>
      <c r="X12" s="53" t="s">
        <v>24</v>
      </c>
      <c r="Y12" s="53" t="s">
        <v>23</v>
      </c>
      <c r="Z12" s="53" t="s">
        <v>27</v>
      </c>
      <c r="AA12" s="53" t="s">
        <v>27</v>
      </c>
      <c r="AB12" s="53" t="s">
        <v>27</v>
      </c>
      <c r="AC12" s="53" t="s">
        <v>27</v>
      </c>
      <c r="AD12" s="53" t="s">
        <v>27</v>
      </c>
      <c r="AE12" s="53" t="s">
        <v>27</v>
      </c>
      <c r="AF12" s="53" t="s">
        <v>23</v>
      </c>
      <c r="AG12" s="53" t="s">
        <v>25</v>
      </c>
      <c r="AH12" s="59" t="s">
        <v>24</v>
      </c>
      <c r="AI12" s="59" t="s">
        <v>26</v>
      </c>
      <c r="AJ12" s="59" t="s">
        <v>27</v>
      </c>
      <c r="AK12" s="50">
        <f t="shared" si="1"/>
        <v>8</v>
      </c>
      <c r="AL12" s="8">
        <f t="shared" si="2"/>
        <v>9</v>
      </c>
      <c r="AM12" s="8">
        <f t="shared" si="3"/>
        <v>8</v>
      </c>
      <c r="AN12" s="8">
        <f>COUNTIF(F12:AJ12,"G")</f>
        <v>0</v>
      </c>
      <c r="AO12" s="8">
        <f>COUNTIF(F12:U12,"C/O")*1</f>
        <v>0</v>
      </c>
      <c r="AP12" s="8">
        <f t="shared" si="4"/>
        <v>0</v>
      </c>
      <c r="AQ12" s="8">
        <f t="shared" si="5"/>
        <v>0</v>
      </c>
      <c r="AR12" s="8">
        <f t="shared" si="6"/>
        <v>0</v>
      </c>
      <c r="AS12" s="8">
        <f>COUNTIF(F12:U12,"N+M")*1</f>
        <v>0</v>
      </c>
      <c r="AT12" s="12">
        <f>COUNTIF(F12:U12,"P/O")+COUNTIF(F12:U12,"M/O")+COUNTIF(F12:U12,"E/O")+COUNTIF(F12:U12,"N/O")+COUNTIF(F12:U12,"G/O")</f>
        <v>0</v>
      </c>
      <c r="AU12" s="12">
        <f>COUNTIF(F12:U12,"DD/O")*2</f>
        <v>0</v>
      </c>
      <c r="AV12" s="8">
        <f t="shared" si="7"/>
        <v>4</v>
      </c>
      <c r="AW12" s="8">
        <f>COUNTIF(F12:AJ12,"A")</f>
        <v>2</v>
      </c>
      <c r="AX12" s="12">
        <f>COUNTIF(F12:U12,"P/GH")+COUNTIF(F12:U12,"M/GH")+COUNTIF(F12:U12,"E/GH")+COUNTIF(F12:U12,"N/GH")+COUNTIF(F12:U12,"G/GH")</f>
        <v>0</v>
      </c>
      <c r="AY12" s="8">
        <f>COUNTIF(F12:U12,"GH")*1</f>
        <v>0</v>
      </c>
      <c r="AZ12" s="13">
        <f t="shared" si="8"/>
        <v>25</v>
      </c>
      <c r="BA12" s="16">
        <f t="shared" si="9"/>
        <v>4</v>
      </c>
      <c r="BB12" s="14">
        <f t="shared" si="10"/>
        <v>29</v>
      </c>
      <c r="BC12" s="14">
        <f t="shared" si="11"/>
        <v>0</v>
      </c>
      <c r="BD12" s="14">
        <f t="shared" si="0"/>
        <v>0</v>
      </c>
      <c r="BE12" s="14">
        <f t="shared" si="12"/>
        <v>0</v>
      </c>
      <c r="BF12" s="15"/>
      <c r="BG12" s="15"/>
      <c r="BH12" s="16">
        <f t="shared" si="13"/>
        <v>-29</v>
      </c>
      <c r="BI12" s="4"/>
      <c r="BJ12" s="4">
        <f t="shared" si="14"/>
        <v>0</v>
      </c>
      <c r="BK12" s="4">
        <f t="shared" si="15"/>
        <v>0</v>
      </c>
      <c r="BL12" s="4"/>
      <c r="BM12" s="4">
        <f t="shared" si="16"/>
        <v>0</v>
      </c>
      <c r="BP12" s="37">
        <f t="shared" si="17"/>
        <v>0.16666666666666696</v>
      </c>
    </row>
    <row r="13" spans="1:69" ht="15.75" x14ac:dyDescent="0.25">
      <c r="A13" s="8">
        <v>4</v>
      </c>
      <c r="B13" s="43" t="s">
        <v>60</v>
      </c>
      <c r="C13" s="69" t="s">
        <v>61</v>
      </c>
      <c r="D13" s="40"/>
      <c r="E13" s="17" t="s">
        <v>55</v>
      </c>
      <c r="F13" s="52" t="s">
        <v>24</v>
      </c>
      <c r="G13" s="52" t="s">
        <v>24</v>
      </c>
      <c r="H13" s="52" t="s">
        <v>24</v>
      </c>
      <c r="I13" s="52" t="s">
        <v>25</v>
      </c>
      <c r="J13" s="52" t="s">
        <v>24</v>
      </c>
      <c r="K13" s="52" t="s">
        <v>24</v>
      </c>
      <c r="L13" s="52" t="s">
        <v>23</v>
      </c>
      <c r="M13" s="52" t="s">
        <v>24</v>
      </c>
      <c r="N13" s="52" t="s">
        <v>24</v>
      </c>
      <c r="O13" s="52" t="s">
        <v>24</v>
      </c>
      <c r="P13" s="52" t="s">
        <v>24</v>
      </c>
      <c r="Q13" s="52" t="s">
        <v>24</v>
      </c>
      <c r="R13" s="52" t="s">
        <v>24</v>
      </c>
      <c r="S13" s="52" t="s">
        <v>23</v>
      </c>
      <c r="T13" s="58" t="s">
        <v>24</v>
      </c>
      <c r="U13" s="52" t="s">
        <v>24</v>
      </c>
      <c r="V13" s="53" t="s">
        <v>24</v>
      </c>
      <c r="W13" s="53" t="s">
        <v>24</v>
      </c>
      <c r="X13" s="53" t="s">
        <v>24</v>
      </c>
      <c r="Y13" s="53" t="s">
        <v>24</v>
      </c>
      <c r="Z13" s="53" t="s">
        <v>23</v>
      </c>
      <c r="AA13" s="53" t="s">
        <v>24</v>
      </c>
      <c r="AB13" s="53" t="s">
        <v>24</v>
      </c>
      <c r="AC13" s="53" t="s">
        <v>24</v>
      </c>
      <c r="AD13" s="53" t="s">
        <v>24</v>
      </c>
      <c r="AE13" s="53" t="s">
        <v>24</v>
      </c>
      <c r="AF13" s="53" t="s">
        <v>24</v>
      </c>
      <c r="AG13" s="53" t="s">
        <v>23</v>
      </c>
      <c r="AH13" s="59" t="s">
        <v>24</v>
      </c>
      <c r="AI13" s="59" t="s">
        <v>24</v>
      </c>
      <c r="AJ13" s="59" t="s">
        <v>24</v>
      </c>
      <c r="AK13" s="50">
        <f t="shared" si="1"/>
        <v>26</v>
      </c>
      <c r="AL13" s="8">
        <f t="shared" si="2"/>
        <v>0</v>
      </c>
      <c r="AM13" s="8">
        <f t="shared" si="3"/>
        <v>0</v>
      </c>
      <c r="AN13" s="8">
        <f>COUNTIF(F13:AJ13,"G")</f>
        <v>0</v>
      </c>
      <c r="AO13" s="8">
        <f>COUNTIF(F13:U13,"C/O")*1</f>
        <v>0</v>
      </c>
      <c r="AP13" s="8">
        <f t="shared" si="4"/>
        <v>0</v>
      </c>
      <c r="AQ13" s="8">
        <f t="shared" si="5"/>
        <v>0</v>
      </c>
      <c r="AR13" s="8">
        <f t="shared" si="6"/>
        <v>0</v>
      </c>
      <c r="AS13" s="8">
        <f>COUNTIF(F13:U13,"N+M")*1</f>
        <v>0</v>
      </c>
      <c r="AT13" s="12">
        <f>COUNTIF(F13:U13,"P/O")+COUNTIF(F13:U13,"M/O")+COUNTIF(F13:U13,"E/O")+COUNTIF(F13:U13,"N/O")+COUNTIF(F13:U13,"G/O")</f>
        <v>0</v>
      </c>
      <c r="AU13" s="12">
        <f>COUNTIF(F13:U13,"DD/O")*2</f>
        <v>0</v>
      </c>
      <c r="AV13" s="8">
        <f t="shared" si="7"/>
        <v>4</v>
      </c>
      <c r="AW13" s="8">
        <f>COUNTIF(F13:AJ13,"A")</f>
        <v>1</v>
      </c>
      <c r="AX13" s="12">
        <f>COUNTIF(F13:U13,"P/GH")+COUNTIF(F13:U13,"M/GH")+COUNTIF(F13:U13,"E/GH")+COUNTIF(F13:U13,"N/GH")+COUNTIF(F13:U13,"G/GH")</f>
        <v>0</v>
      </c>
      <c r="AY13" s="8">
        <f>COUNTIF(F13:U13,"GH")*1</f>
        <v>0</v>
      </c>
      <c r="AZ13" s="13">
        <f t="shared" si="8"/>
        <v>26</v>
      </c>
      <c r="BA13" s="16">
        <f t="shared" si="9"/>
        <v>4</v>
      </c>
      <c r="BB13" s="14">
        <f t="shared" si="10"/>
        <v>30</v>
      </c>
      <c r="BC13" s="14">
        <f t="shared" si="11"/>
        <v>0</v>
      </c>
      <c r="BD13" s="14">
        <f t="shared" si="0"/>
        <v>0</v>
      </c>
      <c r="BE13" s="14">
        <f t="shared" si="12"/>
        <v>0</v>
      </c>
      <c r="BF13" s="15"/>
      <c r="BG13" s="15"/>
      <c r="BH13" s="16">
        <f t="shared" si="13"/>
        <v>-30</v>
      </c>
      <c r="BI13" s="4"/>
      <c r="BJ13" s="4">
        <f t="shared" si="14"/>
        <v>0</v>
      </c>
      <c r="BK13" s="4">
        <f t="shared" si="15"/>
        <v>0</v>
      </c>
      <c r="BL13" s="4"/>
      <c r="BM13" s="4">
        <f t="shared" si="16"/>
        <v>0</v>
      </c>
      <c r="BP13" s="37">
        <f t="shared" si="17"/>
        <v>0.33333333333333304</v>
      </c>
    </row>
    <row r="14" spans="1:69" ht="15.75" x14ac:dyDescent="0.25">
      <c r="A14" s="8">
        <v>5</v>
      </c>
      <c r="B14" s="43" t="s">
        <v>62</v>
      </c>
      <c r="C14" s="69" t="s">
        <v>63</v>
      </c>
      <c r="D14" s="40"/>
      <c r="E14" s="17" t="s">
        <v>55</v>
      </c>
      <c r="F14" s="52" t="s">
        <v>23</v>
      </c>
      <c r="G14" s="52" t="s">
        <v>24</v>
      </c>
      <c r="H14" s="52" t="s">
        <v>24</v>
      </c>
      <c r="I14" s="52" t="s">
        <v>24</v>
      </c>
      <c r="J14" s="52" t="s">
        <v>24</v>
      </c>
      <c r="K14" s="52" t="s">
        <v>24</v>
      </c>
      <c r="L14" s="52" t="s">
        <v>24</v>
      </c>
      <c r="M14" s="52" t="s">
        <v>23</v>
      </c>
      <c r="N14" s="52" t="s">
        <v>24</v>
      </c>
      <c r="O14" s="52" t="s">
        <v>24</v>
      </c>
      <c r="P14" s="52" t="s">
        <v>24</v>
      </c>
      <c r="Q14" s="52" t="s">
        <v>24</v>
      </c>
      <c r="R14" s="52" t="s">
        <v>24</v>
      </c>
      <c r="S14" s="52" t="s">
        <v>24</v>
      </c>
      <c r="T14" s="58" t="s">
        <v>23</v>
      </c>
      <c r="U14" s="52" t="s">
        <v>26</v>
      </c>
      <c r="V14" s="53" t="s">
        <v>24</v>
      </c>
      <c r="W14" s="53" t="s">
        <v>24</v>
      </c>
      <c r="X14" s="53" t="s">
        <v>24</v>
      </c>
      <c r="Y14" s="56" t="s">
        <v>24</v>
      </c>
      <c r="Z14" s="53" t="s">
        <v>24</v>
      </c>
      <c r="AA14" s="53" t="s">
        <v>23</v>
      </c>
      <c r="AB14" s="53" t="s">
        <v>24</v>
      </c>
      <c r="AC14" s="53" t="s">
        <v>24</v>
      </c>
      <c r="AD14" s="53" t="s">
        <v>24</v>
      </c>
      <c r="AE14" s="53" t="s">
        <v>24</v>
      </c>
      <c r="AF14" s="53" t="s">
        <v>24</v>
      </c>
      <c r="AG14" s="53" t="s">
        <v>24</v>
      </c>
      <c r="AH14" s="59" t="s">
        <v>23</v>
      </c>
      <c r="AI14" s="59" t="s">
        <v>24</v>
      </c>
      <c r="AJ14" s="59" t="s">
        <v>24</v>
      </c>
      <c r="AK14" s="50">
        <f t="shared" si="1"/>
        <v>25</v>
      </c>
      <c r="AL14" s="8">
        <f t="shared" si="2"/>
        <v>1</v>
      </c>
      <c r="AM14" s="8">
        <f t="shared" si="3"/>
        <v>0</v>
      </c>
      <c r="AN14" s="8">
        <f>COUNTIF(F14:AJ14,"G")</f>
        <v>0</v>
      </c>
      <c r="AO14" s="8">
        <f>COUNTIF(F14:U14,"C/O")*1</f>
        <v>0</v>
      </c>
      <c r="AP14" s="8">
        <f t="shared" si="4"/>
        <v>0</v>
      </c>
      <c r="AQ14" s="8">
        <f t="shared" si="5"/>
        <v>0</v>
      </c>
      <c r="AR14" s="8">
        <f t="shared" si="6"/>
        <v>0</v>
      </c>
      <c r="AS14" s="8">
        <f>COUNTIF(F14:U14,"N+M")*1</f>
        <v>0</v>
      </c>
      <c r="AT14" s="12">
        <f>COUNTIF(F14:U14,"P/O")+COUNTIF(F14:U14,"M/O")+COUNTIF(F14:U14,"E/O")+COUNTIF(F14:U14,"N/O")+COUNTIF(F14:U14,"G/O")</f>
        <v>0</v>
      </c>
      <c r="AU14" s="12">
        <f>COUNTIF(F14:U14,"DD/O")*2</f>
        <v>0</v>
      </c>
      <c r="AV14" s="8">
        <f t="shared" si="7"/>
        <v>5</v>
      </c>
      <c r="AW14" s="8">
        <f>COUNTIF(F14:AJ14,"A")</f>
        <v>0</v>
      </c>
      <c r="AX14" s="12">
        <f>COUNTIF(F14:U14,"P/GH")+COUNTIF(F14:U14,"M/GH")+COUNTIF(F14:U14,"E/GH")+COUNTIF(F14:U14,"N/GH")+COUNTIF(F14:U14,"G/GH")</f>
        <v>0</v>
      </c>
      <c r="AY14" s="8">
        <f>COUNTIF(F14:U14,"GH")*1</f>
        <v>0</v>
      </c>
      <c r="AZ14" s="13">
        <f t="shared" si="8"/>
        <v>26</v>
      </c>
      <c r="BA14" s="16">
        <f t="shared" si="9"/>
        <v>5</v>
      </c>
      <c r="BB14" s="14">
        <f t="shared" si="10"/>
        <v>31</v>
      </c>
      <c r="BC14" s="14">
        <f t="shared" si="11"/>
        <v>0</v>
      </c>
      <c r="BD14" s="14">
        <f t="shared" si="0"/>
        <v>0</v>
      </c>
      <c r="BE14" s="14">
        <f t="shared" si="12"/>
        <v>0</v>
      </c>
      <c r="BF14" s="15"/>
      <c r="BG14" s="15"/>
      <c r="BH14" s="16">
        <f t="shared" si="13"/>
        <v>-31</v>
      </c>
      <c r="BI14" s="4"/>
      <c r="BJ14" s="4">
        <f t="shared" si="14"/>
        <v>0</v>
      </c>
      <c r="BK14" s="4">
        <f t="shared" si="15"/>
        <v>0</v>
      </c>
      <c r="BL14" s="4"/>
      <c r="BM14" s="4">
        <f t="shared" si="16"/>
        <v>0</v>
      </c>
      <c r="BP14" s="37">
        <f t="shared" si="17"/>
        <v>-0.66666666666666696</v>
      </c>
      <c r="BQ14" s="23"/>
    </row>
    <row r="15" spans="1:69" ht="15.75" x14ac:dyDescent="0.25">
      <c r="A15" s="8">
        <v>6</v>
      </c>
      <c r="B15" s="43" t="s">
        <v>64</v>
      </c>
      <c r="C15" s="69" t="s">
        <v>65</v>
      </c>
      <c r="D15" s="40"/>
      <c r="E15" s="17" t="s">
        <v>182</v>
      </c>
      <c r="F15" s="54" t="s">
        <v>23</v>
      </c>
      <c r="G15" s="81" t="s">
        <v>28</v>
      </c>
      <c r="H15" s="52" t="s">
        <v>28</v>
      </c>
      <c r="I15" s="52" t="s">
        <v>24</v>
      </c>
      <c r="J15" s="53" t="s">
        <v>24</v>
      </c>
      <c r="K15" s="25" t="s">
        <v>28</v>
      </c>
      <c r="L15" s="53" t="s">
        <v>24</v>
      </c>
      <c r="M15" s="53" t="s">
        <v>23</v>
      </c>
      <c r="N15" s="53" t="s">
        <v>24</v>
      </c>
      <c r="O15" s="53" t="s">
        <v>24</v>
      </c>
      <c r="P15" s="53" t="s">
        <v>24</v>
      </c>
      <c r="Q15" s="53" t="s">
        <v>28</v>
      </c>
      <c r="R15" s="53" t="s">
        <v>24</v>
      </c>
      <c r="S15" s="53" t="s">
        <v>28</v>
      </c>
      <c r="T15" s="75" t="s">
        <v>23</v>
      </c>
      <c r="U15" s="53" t="s">
        <v>24</v>
      </c>
      <c r="V15" s="53" t="s">
        <v>25</v>
      </c>
      <c r="W15" s="53" t="s">
        <v>24</v>
      </c>
      <c r="X15" s="53" t="s">
        <v>24</v>
      </c>
      <c r="Y15" s="53" t="s">
        <v>24</v>
      </c>
      <c r="Z15" s="53" t="s">
        <v>28</v>
      </c>
      <c r="AA15" s="53" t="s">
        <v>23</v>
      </c>
      <c r="AB15" s="53" t="s">
        <v>24</v>
      </c>
      <c r="AC15" s="53" t="s">
        <v>28</v>
      </c>
      <c r="AD15" s="53" t="s">
        <v>24</v>
      </c>
      <c r="AE15" s="53" t="s">
        <v>24</v>
      </c>
      <c r="AF15" s="53" t="s">
        <v>24</v>
      </c>
      <c r="AG15" s="53" t="s">
        <v>28</v>
      </c>
      <c r="AH15" s="59" t="s">
        <v>24</v>
      </c>
      <c r="AI15" s="59" t="s">
        <v>23</v>
      </c>
      <c r="AJ15" s="59" t="s">
        <v>24</v>
      </c>
      <c r="AK15" s="50">
        <f t="shared" si="1"/>
        <v>17</v>
      </c>
      <c r="AL15" s="8">
        <f t="shared" si="2"/>
        <v>0</v>
      </c>
      <c r="AM15" s="8">
        <f t="shared" si="3"/>
        <v>0</v>
      </c>
      <c r="AN15" s="8">
        <f>COUNTIF(F15:AJ15,"G")</f>
        <v>0</v>
      </c>
      <c r="AO15" s="8">
        <f>COUNTIF(F15:U15,"C/O")*1</f>
        <v>0</v>
      </c>
      <c r="AP15" s="8">
        <f t="shared" si="4"/>
        <v>8</v>
      </c>
      <c r="AQ15" s="8">
        <f t="shared" si="5"/>
        <v>0</v>
      </c>
      <c r="AR15" s="8">
        <f t="shared" si="6"/>
        <v>0</v>
      </c>
      <c r="AS15" s="8">
        <f>COUNTIF(F15:U15,"N+M")*1</f>
        <v>0</v>
      </c>
      <c r="AT15" s="12">
        <f>COUNTIF(F15:U15,"P/O")+COUNTIF(F15:U15,"M/O")+COUNTIF(F15:U15,"E/O")+COUNTIF(F15:U15,"N/O")+COUNTIF(F15:U15,"G/O")</f>
        <v>0</v>
      </c>
      <c r="AU15" s="12">
        <f>COUNTIF(F15:U15,"DD/O")*2</f>
        <v>0</v>
      </c>
      <c r="AV15" s="8">
        <f t="shared" si="7"/>
        <v>5</v>
      </c>
      <c r="AW15" s="8">
        <f>COUNTIF(F15:AJ15,"A")</f>
        <v>1</v>
      </c>
      <c r="AX15" s="12">
        <f>COUNTIF(F15:U15,"P/GH")+COUNTIF(F15:U15,"M/GH")+COUNTIF(F15:U15,"E/GH")+COUNTIF(F15:U15,"N/GH")+COUNTIF(F15:U15,"G/GH")</f>
        <v>0</v>
      </c>
      <c r="AY15" s="8">
        <f>COUNTIF(F15:U15,"GH")*1</f>
        <v>0</v>
      </c>
      <c r="AZ15" s="13">
        <f t="shared" si="8"/>
        <v>25</v>
      </c>
      <c r="BA15" s="16">
        <f t="shared" si="9"/>
        <v>5</v>
      </c>
      <c r="BB15" s="14">
        <f t="shared" si="10"/>
        <v>30</v>
      </c>
      <c r="BC15" s="14">
        <f t="shared" si="11"/>
        <v>8</v>
      </c>
      <c r="BD15" s="14">
        <f t="shared" si="0"/>
        <v>0</v>
      </c>
      <c r="BE15" s="14">
        <f t="shared" si="12"/>
        <v>0</v>
      </c>
      <c r="BF15" s="15"/>
      <c r="BG15" s="15"/>
      <c r="BH15" s="16">
        <f t="shared" si="13"/>
        <v>-30</v>
      </c>
      <c r="BI15" s="4"/>
      <c r="BJ15" s="4">
        <f t="shared" si="14"/>
        <v>64</v>
      </c>
      <c r="BK15" s="4">
        <f t="shared" si="15"/>
        <v>0</v>
      </c>
      <c r="BL15" s="4"/>
      <c r="BM15" s="4">
        <f t="shared" si="16"/>
        <v>0</v>
      </c>
      <c r="BP15" s="37">
        <f t="shared" si="17"/>
        <v>-0.83333333333333304</v>
      </c>
      <c r="BQ15" s="23"/>
    </row>
    <row r="16" spans="1:69" ht="15.75" x14ac:dyDescent="0.25">
      <c r="A16" s="8">
        <v>7</v>
      </c>
      <c r="B16" s="43" t="s">
        <v>66</v>
      </c>
      <c r="C16" s="69" t="s">
        <v>67</v>
      </c>
      <c r="D16" s="40"/>
      <c r="E16" s="17" t="s">
        <v>55</v>
      </c>
      <c r="F16" s="52" t="s">
        <v>26</v>
      </c>
      <c r="G16" s="52" t="s">
        <v>24</v>
      </c>
      <c r="H16" s="52" t="s">
        <v>26</v>
      </c>
      <c r="I16" s="52" t="s">
        <v>26</v>
      </c>
      <c r="J16" s="52" t="s">
        <v>24</v>
      </c>
      <c r="K16" s="52" t="s">
        <v>23</v>
      </c>
      <c r="L16" s="52" t="s">
        <v>24</v>
      </c>
      <c r="M16" s="52" t="s">
        <v>24</v>
      </c>
      <c r="N16" s="52" t="s">
        <v>24</v>
      </c>
      <c r="O16" s="52" t="s">
        <v>24</v>
      </c>
      <c r="P16" s="52" t="s">
        <v>24</v>
      </c>
      <c r="Q16" s="52" t="s">
        <v>24</v>
      </c>
      <c r="R16" s="52" t="s">
        <v>23</v>
      </c>
      <c r="S16" s="52" t="s">
        <v>24</v>
      </c>
      <c r="T16" s="58" t="s">
        <v>24</v>
      </c>
      <c r="U16" s="52" t="s">
        <v>26</v>
      </c>
      <c r="V16" s="53" t="s">
        <v>24</v>
      </c>
      <c r="W16" s="53" t="s">
        <v>24</v>
      </c>
      <c r="X16" s="53" t="s">
        <v>24</v>
      </c>
      <c r="Y16" s="53" t="s">
        <v>23</v>
      </c>
      <c r="Z16" s="53" t="s">
        <v>24</v>
      </c>
      <c r="AA16" s="53" t="s">
        <v>28</v>
      </c>
      <c r="AB16" s="53" t="s">
        <v>24</v>
      </c>
      <c r="AC16" s="53" t="s">
        <v>24</v>
      </c>
      <c r="AD16" s="53" t="s">
        <v>24</v>
      </c>
      <c r="AE16" s="53" t="s">
        <v>24</v>
      </c>
      <c r="AF16" s="53" t="s">
        <v>23</v>
      </c>
      <c r="AG16" s="53" t="s">
        <v>24</v>
      </c>
      <c r="AH16" s="59" t="s">
        <v>24</v>
      </c>
      <c r="AI16" s="59" t="s">
        <v>24</v>
      </c>
      <c r="AJ16" s="59" t="s">
        <v>24</v>
      </c>
      <c r="AK16" s="50">
        <f t="shared" si="1"/>
        <v>22</v>
      </c>
      <c r="AL16" s="8">
        <f t="shared" si="2"/>
        <v>4</v>
      </c>
      <c r="AM16" s="8">
        <f t="shared" si="3"/>
        <v>0</v>
      </c>
      <c r="AN16" s="8">
        <f>COUNTIF(F16:AJ16,"G")</f>
        <v>0</v>
      </c>
      <c r="AO16" s="8">
        <f>COUNTIF(F16:U16,"C/O")*1</f>
        <v>0</v>
      </c>
      <c r="AP16" s="8">
        <f t="shared" si="4"/>
        <v>1</v>
      </c>
      <c r="AQ16" s="8">
        <f t="shared" si="5"/>
        <v>0</v>
      </c>
      <c r="AR16" s="8">
        <f t="shared" si="6"/>
        <v>0</v>
      </c>
      <c r="AS16" s="8">
        <f>COUNTIF(F16:U16,"N+M")*1</f>
        <v>0</v>
      </c>
      <c r="AT16" s="12">
        <f>COUNTIF(F16:U16,"P/O")+COUNTIF(F16:U16,"M/O")+COUNTIF(F16:U16,"E/O")+COUNTIF(F16:U16,"N/O")+COUNTIF(F16:U16,"G/O")</f>
        <v>0</v>
      </c>
      <c r="AU16" s="12">
        <f>COUNTIF(F16:U16,"DD/O")*2</f>
        <v>0</v>
      </c>
      <c r="AV16" s="8">
        <f t="shared" si="7"/>
        <v>4</v>
      </c>
      <c r="AW16" s="8">
        <f>COUNTIF(F16:AJ16,"A")</f>
        <v>0</v>
      </c>
      <c r="AX16" s="12">
        <f>COUNTIF(F16:U16,"P/GH")+COUNTIF(F16:U16,"M/GH")+COUNTIF(F16:U16,"E/GH")+COUNTIF(F16:U16,"N/GH")+COUNTIF(F16:U16,"G/GH")</f>
        <v>0</v>
      </c>
      <c r="AY16" s="8">
        <f>COUNTIF(F16:U16,"GH")*1</f>
        <v>0</v>
      </c>
      <c r="AZ16" s="13">
        <f t="shared" si="8"/>
        <v>27</v>
      </c>
      <c r="BA16" s="16">
        <f t="shared" si="9"/>
        <v>4</v>
      </c>
      <c r="BB16" s="14">
        <f t="shared" si="10"/>
        <v>31</v>
      </c>
      <c r="BC16" s="14">
        <f t="shared" si="11"/>
        <v>1</v>
      </c>
      <c r="BD16" s="14">
        <f t="shared" si="0"/>
        <v>0</v>
      </c>
      <c r="BE16" s="14">
        <f t="shared" si="12"/>
        <v>0</v>
      </c>
      <c r="BF16" s="15"/>
      <c r="BG16" s="15"/>
      <c r="BH16" s="16">
        <f t="shared" si="13"/>
        <v>-31</v>
      </c>
      <c r="BI16" s="4"/>
      <c r="BJ16" s="4">
        <f t="shared" si="14"/>
        <v>8</v>
      </c>
      <c r="BK16" s="4">
        <f t="shared" si="15"/>
        <v>0</v>
      </c>
      <c r="BL16" s="4"/>
      <c r="BM16" s="4">
        <f t="shared" si="16"/>
        <v>0</v>
      </c>
      <c r="BP16" s="37">
        <f t="shared" si="17"/>
        <v>0.5</v>
      </c>
      <c r="BQ16" s="23"/>
    </row>
    <row r="17" spans="1:229" ht="15.75" x14ac:dyDescent="0.25">
      <c r="A17" s="8">
        <v>8</v>
      </c>
      <c r="B17" s="43" t="s">
        <v>68</v>
      </c>
      <c r="C17" s="69" t="s">
        <v>69</v>
      </c>
      <c r="D17" s="40"/>
      <c r="E17" s="17" t="s">
        <v>55</v>
      </c>
      <c r="F17" s="52" t="s">
        <v>24</v>
      </c>
      <c r="G17" s="52" t="s">
        <v>24</v>
      </c>
      <c r="H17" s="52" t="s">
        <v>23</v>
      </c>
      <c r="I17" s="52" t="s">
        <v>26</v>
      </c>
      <c r="J17" s="52" t="s">
        <v>24</v>
      </c>
      <c r="K17" s="52" t="s">
        <v>24</v>
      </c>
      <c r="L17" s="52" t="s">
        <v>24</v>
      </c>
      <c r="M17" s="52" t="s">
        <v>24</v>
      </c>
      <c r="N17" s="52" t="s">
        <v>24</v>
      </c>
      <c r="O17" s="52" t="s">
        <v>23</v>
      </c>
      <c r="P17" s="52" t="s">
        <v>24</v>
      </c>
      <c r="Q17" s="52" t="s">
        <v>24</v>
      </c>
      <c r="R17" s="52" t="s">
        <v>24</v>
      </c>
      <c r="S17" s="52" t="s">
        <v>24</v>
      </c>
      <c r="T17" s="58" t="s">
        <v>24</v>
      </c>
      <c r="U17" s="52" t="s">
        <v>24</v>
      </c>
      <c r="V17" s="53" t="s">
        <v>23</v>
      </c>
      <c r="W17" s="53" t="s">
        <v>24</v>
      </c>
      <c r="X17" s="53" t="s">
        <v>24</v>
      </c>
      <c r="Y17" s="53" t="s">
        <v>24</v>
      </c>
      <c r="Z17" s="53" t="s">
        <v>24</v>
      </c>
      <c r="AA17" s="53" t="s">
        <v>24</v>
      </c>
      <c r="AB17" s="53" t="s">
        <v>24</v>
      </c>
      <c r="AC17" s="53" t="s">
        <v>23</v>
      </c>
      <c r="AD17" s="53" t="s">
        <v>24</v>
      </c>
      <c r="AE17" s="53" t="s">
        <v>24</v>
      </c>
      <c r="AF17" s="53" t="s">
        <v>24</v>
      </c>
      <c r="AG17" s="53" t="s">
        <v>24</v>
      </c>
      <c r="AH17" s="59" t="s">
        <v>24</v>
      </c>
      <c r="AI17" s="59" t="s">
        <v>24</v>
      </c>
      <c r="AJ17" s="59" t="s">
        <v>23</v>
      </c>
      <c r="AK17" s="50">
        <f t="shared" si="1"/>
        <v>25</v>
      </c>
      <c r="AL17" s="8">
        <f t="shared" si="2"/>
        <v>1</v>
      </c>
      <c r="AM17" s="8">
        <f t="shared" si="3"/>
        <v>0</v>
      </c>
      <c r="AN17" s="8">
        <f>COUNTIF(F17:AJ17,"G")</f>
        <v>0</v>
      </c>
      <c r="AO17" s="8">
        <f>COUNTIF(F17:U17,"C/O")*1</f>
        <v>0</v>
      </c>
      <c r="AP17" s="8">
        <f t="shared" si="4"/>
        <v>0</v>
      </c>
      <c r="AQ17" s="8">
        <f t="shared" si="5"/>
        <v>0</v>
      </c>
      <c r="AR17" s="8">
        <f t="shared" si="6"/>
        <v>0</v>
      </c>
      <c r="AS17" s="8">
        <f>COUNTIF(F17:U17,"N+M")*1</f>
        <v>0</v>
      </c>
      <c r="AT17" s="12">
        <f>COUNTIF(F17:U17,"P/O")+COUNTIF(F17:U17,"M/O")+COUNTIF(F17:U17,"E/O")+COUNTIF(F17:U17,"N/O")+COUNTIF(F17:U17,"G/O")</f>
        <v>0</v>
      </c>
      <c r="AU17" s="12">
        <f>COUNTIF(F17:U17,"DD/O")*2</f>
        <v>0</v>
      </c>
      <c r="AV17" s="8">
        <f t="shared" si="7"/>
        <v>5</v>
      </c>
      <c r="AW17" s="8">
        <f>COUNTIF(F17:AJ17,"A")</f>
        <v>0</v>
      </c>
      <c r="AX17" s="12">
        <f>COUNTIF(F17:U17,"P/GH")+COUNTIF(F17:U17,"M/GH")+COUNTIF(F17:U17,"E/GH")+COUNTIF(F17:U17,"N/GH")+COUNTIF(F17:U17,"G/GH")</f>
        <v>0</v>
      </c>
      <c r="AY17" s="8">
        <f>COUNTIF(F17:U17,"GH")*1</f>
        <v>0</v>
      </c>
      <c r="AZ17" s="13">
        <f t="shared" si="8"/>
        <v>26</v>
      </c>
      <c r="BA17" s="16">
        <f t="shared" si="9"/>
        <v>5</v>
      </c>
      <c r="BB17" s="14">
        <f t="shared" si="10"/>
        <v>31</v>
      </c>
      <c r="BC17" s="14">
        <f t="shared" si="11"/>
        <v>0</v>
      </c>
      <c r="BD17" s="14">
        <f t="shared" si="0"/>
        <v>0</v>
      </c>
      <c r="BE17" s="14">
        <f t="shared" si="12"/>
        <v>0</v>
      </c>
      <c r="BF17" s="15"/>
      <c r="BG17" s="15"/>
      <c r="BH17" s="16">
        <f t="shared" si="13"/>
        <v>-31</v>
      </c>
      <c r="BI17" s="4"/>
      <c r="BJ17" s="4">
        <f>(BC17+BD17*2)*8</f>
        <v>0</v>
      </c>
      <c r="BK17" s="4">
        <f t="shared" si="15"/>
        <v>0</v>
      </c>
      <c r="BL17" s="4"/>
      <c r="BM17" s="4">
        <f t="shared" si="16"/>
        <v>0</v>
      </c>
      <c r="BP17" s="37">
        <f t="shared" si="17"/>
        <v>-0.66666666666666696</v>
      </c>
      <c r="BQ17" s="23"/>
    </row>
    <row r="18" spans="1:229" ht="15.75" x14ac:dyDescent="0.25">
      <c r="A18" s="8">
        <v>9</v>
      </c>
      <c r="B18" s="43" t="s">
        <v>70</v>
      </c>
      <c r="C18" s="69" t="s">
        <v>71</v>
      </c>
      <c r="D18" s="40"/>
      <c r="E18" s="17" t="s">
        <v>55</v>
      </c>
      <c r="F18" s="52" t="s">
        <v>26</v>
      </c>
      <c r="G18" s="52" t="s">
        <v>26</v>
      </c>
      <c r="H18" s="52" t="s">
        <v>25</v>
      </c>
      <c r="I18" s="52" t="s">
        <v>23</v>
      </c>
      <c r="J18" s="52" t="s">
        <v>27</v>
      </c>
      <c r="K18" s="52" t="s">
        <v>27</v>
      </c>
      <c r="L18" s="52" t="s">
        <v>27</v>
      </c>
      <c r="M18" s="52" t="s">
        <v>27</v>
      </c>
      <c r="N18" s="52" t="s">
        <v>27</v>
      </c>
      <c r="O18" s="52" t="s">
        <v>25</v>
      </c>
      <c r="P18" s="52" t="s">
        <v>25</v>
      </c>
      <c r="Q18" s="52" t="s">
        <v>25</v>
      </c>
      <c r="R18" s="52" t="s">
        <v>25</v>
      </c>
      <c r="S18" s="52" t="s">
        <v>25</v>
      </c>
      <c r="T18" s="58" t="s">
        <v>25</v>
      </c>
      <c r="U18" s="52" t="s">
        <v>25</v>
      </c>
      <c r="V18" s="53" t="s">
        <v>25</v>
      </c>
      <c r="W18" s="53" t="s">
        <v>25</v>
      </c>
      <c r="X18" s="53" t="s">
        <v>25</v>
      </c>
      <c r="Y18" s="53" t="s">
        <v>25</v>
      </c>
      <c r="Z18" s="53" t="s">
        <v>25</v>
      </c>
      <c r="AA18" s="53" t="s">
        <v>25</v>
      </c>
      <c r="AB18" s="53" t="s">
        <v>25</v>
      </c>
      <c r="AC18" s="53" t="s">
        <v>25</v>
      </c>
      <c r="AD18" s="53" t="s">
        <v>23</v>
      </c>
      <c r="AE18" s="53" t="s">
        <v>27</v>
      </c>
      <c r="AF18" s="53" t="s">
        <v>27</v>
      </c>
      <c r="AG18" s="53" t="s">
        <v>27</v>
      </c>
      <c r="AH18" s="59" t="s">
        <v>27</v>
      </c>
      <c r="AI18" s="59" t="s">
        <v>27</v>
      </c>
      <c r="AJ18" s="59" t="s">
        <v>27</v>
      </c>
      <c r="AK18" s="50">
        <f t="shared" si="1"/>
        <v>0</v>
      </c>
      <c r="AL18" s="8">
        <f t="shared" si="2"/>
        <v>2</v>
      </c>
      <c r="AM18" s="8">
        <f t="shared" si="3"/>
        <v>11</v>
      </c>
      <c r="AN18" s="8">
        <f>COUNTIF(F18:AJ18,"G")</f>
        <v>0</v>
      </c>
      <c r="AO18" s="8">
        <f>COUNTIF(F18:U18,"C/O")*1</f>
        <v>0</v>
      </c>
      <c r="AP18" s="8">
        <f t="shared" si="4"/>
        <v>0</v>
      </c>
      <c r="AQ18" s="8">
        <f t="shared" si="5"/>
        <v>0</v>
      </c>
      <c r="AR18" s="8">
        <f t="shared" si="6"/>
        <v>0</v>
      </c>
      <c r="AS18" s="8">
        <f>COUNTIF(F18:U18,"N+M")*1</f>
        <v>0</v>
      </c>
      <c r="AT18" s="12">
        <f>COUNTIF(F18:U18,"P/O")+COUNTIF(F18:U18,"M/O")+COUNTIF(F18:U18,"E/O")+COUNTIF(F18:U18,"N/O")+COUNTIF(F18:U18,"G/O")</f>
        <v>0</v>
      </c>
      <c r="AU18" s="12">
        <f>COUNTIF(F18:U18,"DD/O")*2</f>
        <v>0</v>
      </c>
      <c r="AV18" s="8">
        <f t="shared" si="7"/>
        <v>2</v>
      </c>
      <c r="AW18" s="8">
        <f>COUNTIF(F18:AJ18,"A")</f>
        <v>16</v>
      </c>
      <c r="AX18" s="12">
        <f>COUNTIF(F18:U18,"P/GH")+COUNTIF(F18:U18,"M/GH")+COUNTIF(F18:U18,"E/GH")+COUNTIF(F18:U18,"N/GH")+COUNTIF(F18:U18,"G/GH")</f>
        <v>0</v>
      </c>
      <c r="AY18" s="8">
        <f>COUNTIF(F18:U18,"GH")*1</f>
        <v>0</v>
      </c>
      <c r="AZ18" s="13">
        <f t="shared" si="8"/>
        <v>13</v>
      </c>
      <c r="BA18" s="16">
        <f t="shared" si="9"/>
        <v>2</v>
      </c>
      <c r="BB18" s="14">
        <f t="shared" si="10"/>
        <v>15</v>
      </c>
      <c r="BC18" s="14">
        <f t="shared" si="11"/>
        <v>0</v>
      </c>
      <c r="BD18" s="14">
        <f t="shared" si="0"/>
        <v>0</v>
      </c>
      <c r="BE18" s="14">
        <f t="shared" si="12"/>
        <v>0</v>
      </c>
      <c r="BF18" s="15"/>
      <c r="BG18" s="15"/>
      <c r="BH18" s="16">
        <f t="shared" si="13"/>
        <v>-15</v>
      </c>
      <c r="BI18" s="4"/>
      <c r="BJ18" s="4">
        <f t="shared" si="14"/>
        <v>0</v>
      </c>
      <c r="BK18" s="4">
        <f t="shared" si="15"/>
        <v>0</v>
      </c>
      <c r="BL18" s="4"/>
      <c r="BM18" s="4">
        <f t="shared" si="16"/>
        <v>0</v>
      </c>
      <c r="BP18" s="37">
        <f t="shared" si="17"/>
        <v>0.16666666666666652</v>
      </c>
      <c r="BQ18" s="23"/>
    </row>
    <row r="19" spans="1:229" ht="15.75" x14ac:dyDescent="0.25">
      <c r="A19" s="8">
        <v>10</v>
      </c>
      <c r="B19" s="43" t="s">
        <v>72</v>
      </c>
      <c r="C19" s="69" t="s">
        <v>73</v>
      </c>
      <c r="D19" s="40"/>
      <c r="E19" s="17" t="s">
        <v>55</v>
      </c>
      <c r="F19" s="52" t="s">
        <v>25</v>
      </c>
      <c r="G19" s="55" t="s">
        <v>25</v>
      </c>
      <c r="H19" s="52" t="s">
        <v>25</v>
      </c>
      <c r="I19" s="52" t="s">
        <v>25</v>
      </c>
      <c r="J19" s="52" t="s">
        <v>25</v>
      </c>
      <c r="K19" s="52" t="s">
        <v>27</v>
      </c>
      <c r="L19" s="52" t="s">
        <v>27</v>
      </c>
      <c r="M19" s="52" t="s">
        <v>27</v>
      </c>
      <c r="N19" s="52" t="s">
        <v>27</v>
      </c>
      <c r="O19" s="52" t="s">
        <v>25</v>
      </c>
      <c r="P19" s="52" t="s">
        <v>26</v>
      </c>
      <c r="Q19" s="52" t="s">
        <v>23</v>
      </c>
      <c r="R19" s="52" t="s">
        <v>24</v>
      </c>
      <c r="S19" s="52" t="s">
        <v>26</v>
      </c>
      <c r="T19" s="58" t="s">
        <v>26</v>
      </c>
      <c r="U19" s="52" t="s">
        <v>26</v>
      </c>
      <c r="V19" s="53" t="s">
        <v>26</v>
      </c>
      <c r="W19" s="53" t="s">
        <v>26</v>
      </c>
      <c r="X19" s="53" t="s">
        <v>23</v>
      </c>
      <c r="Y19" s="53" t="s">
        <v>26</v>
      </c>
      <c r="Z19" s="53" t="s">
        <v>26</v>
      </c>
      <c r="AA19" s="53" t="s">
        <v>27</v>
      </c>
      <c r="AB19" s="53" t="s">
        <v>27</v>
      </c>
      <c r="AC19" s="53" t="s">
        <v>27</v>
      </c>
      <c r="AD19" s="53" t="s">
        <v>27</v>
      </c>
      <c r="AE19" s="53" t="s">
        <v>23</v>
      </c>
      <c r="AF19" s="53" t="s">
        <v>26</v>
      </c>
      <c r="AG19" s="53" t="s">
        <v>26</v>
      </c>
      <c r="AH19" s="59" t="s">
        <v>27</v>
      </c>
      <c r="AI19" s="59" t="s">
        <v>27</v>
      </c>
      <c r="AJ19" s="59" t="s">
        <v>27</v>
      </c>
      <c r="AK19" s="50">
        <f t="shared" si="1"/>
        <v>1</v>
      </c>
      <c r="AL19" s="8">
        <f t="shared" si="2"/>
        <v>10</v>
      </c>
      <c r="AM19" s="8">
        <f t="shared" si="3"/>
        <v>11</v>
      </c>
      <c r="AN19" s="8">
        <f>COUNTIF(F19:AJ19,"G")</f>
        <v>0</v>
      </c>
      <c r="AO19" s="8">
        <f>COUNTIF(F19:U19,"C/O")*1</f>
        <v>0</v>
      </c>
      <c r="AP19" s="8">
        <f t="shared" si="4"/>
        <v>0</v>
      </c>
      <c r="AQ19" s="8">
        <f t="shared" si="5"/>
        <v>0</v>
      </c>
      <c r="AR19" s="8">
        <f t="shared" si="6"/>
        <v>0</v>
      </c>
      <c r="AS19" s="8">
        <f>COUNTIF(F19:U19,"N+M")*1</f>
        <v>0</v>
      </c>
      <c r="AT19" s="12">
        <f>COUNTIF(F19:U19,"P/O")+COUNTIF(F19:U19,"M/O")+COUNTIF(F19:U19,"E/O")+COUNTIF(F19:U19,"N/O")+COUNTIF(F19:U19,"G/O")</f>
        <v>0</v>
      </c>
      <c r="AU19" s="12">
        <f>COUNTIF(F19:U19,"DD/O")*2</f>
        <v>0</v>
      </c>
      <c r="AV19" s="8">
        <f t="shared" si="7"/>
        <v>3</v>
      </c>
      <c r="AW19" s="8">
        <f>COUNTIF(F19:AJ19,"A")</f>
        <v>6</v>
      </c>
      <c r="AX19" s="12">
        <f>COUNTIF(F19:U19,"P/GH")+COUNTIF(F19:U19,"M/GH")+COUNTIF(F19:U19,"E/GH")+COUNTIF(F19:U19,"N/GH")+COUNTIF(F19:U19,"G/GH")</f>
        <v>0</v>
      </c>
      <c r="AY19" s="8">
        <f>COUNTIF(F19:U19,"GH")*1</f>
        <v>0</v>
      </c>
      <c r="AZ19" s="13">
        <f t="shared" si="8"/>
        <v>22</v>
      </c>
      <c r="BA19" s="16">
        <f t="shared" si="9"/>
        <v>3</v>
      </c>
      <c r="BB19" s="14">
        <f t="shared" si="10"/>
        <v>25</v>
      </c>
      <c r="BC19" s="14">
        <f t="shared" si="11"/>
        <v>0</v>
      </c>
      <c r="BD19" s="14">
        <f t="shared" si="0"/>
        <v>0</v>
      </c>
      <c r="BE19" s="14">
        <f t="shared" si="12"/>
        <v>0</v>
      </c>
      <c r="BF19" s="15"/>
      <c r="BG19" s="15"/>
      <c r="BH19" s="16">
        <f t="shared" si="13"/>
        <v>-25</v>
      </c>
      <c r="BI19" s="4"/>
      <c r="BJ19" s="4">
        <f t="shared" si="14"/>
        <v>0</v>
      </c>
      <c r="BK19" s="4">
        <f t="shared" si="15"/>
        <v>0</v>
      </c>
      <c r="BL19" s="4"/>
      <c r="BM19" s="4">
        <f t="shared" si="16"/>
        <v>0</v>
      </c>
      <c r="BP19" s="37">
        <f t="shared" si="17"/>
        <v>0.66666666666666652</v>
      </c>
      <c r="BQ19" s="23"/>
    </row>
    <row r="20" spans="1:229" ht="15.75" x14ac:dyDescent="0.25">
      <c r="A20" s="8">
        <v>11</v>
      </c>
      <c r="B20" s="43" t="s">
        <v>74</v>
      </c>
      <c r="C20" s="69" t="s">
        <v>75</v>
      </c>
      <c r="D20" s="40"/>
      <c r="E20" s="17" t="s">
        <v>55</v>
      </c>
      <c r="F20" s="52" t="s">
        <v>24</v>
      </c>
      <c r="G20" s="52" t="s">
        <v>24</v>
      </c>
      <c r="H20" s="52" t="s">
        <v>24</v>
      </c>
      <c r="I20" s="52" t="s">
        <v>24</v>
      </c>
      <c r="J20" s="52" t="s">
        <v>24</v>
      </c>
      <c r="K20" s="52" t="s">
        <v>23</v>
      </c>
      <c r="L20" s="52" t="s">
        <v>24</v>
      </c>
      <c r="M20" s="52" t="s">
        <v>24</v>
      </c>
      <c r="N20" s="52" t="s">
        <v>24</v>
      </c>
      <c r="O20" s="52" t="s">
        <v>24</v>
      </c>
      <c r="P20" s="52" t="s">
        <v>24</v>
      </c>
      <c r="Q20" s="52" t="s">
        <v>24</v>
      </c>
      <c r="R20" s="52" t="s">
        <v>23</v>
      </c>
      <c r="S20" s="52" t="s">
        <v>27</v>
      </c>
      <c r="T20" s="58" t="s">
        <v>27</v>
      </c>
      <c r="U20" s="52" t="s">
        <v>27</v>
      </c>
      <c r="V20" s="53" t="s">
        <v>27</v>
      </c>
      <c r="W20" s="53" t="s">
        <v>26</v>
      </c>
      <c r="X20" s="53" t="s">
        <v>25</v>
      </c>
      <c r="Y20" s="53" t="s">
        <v>23</v>
      </c>
      <c r="Z20" s="53" t="s">
        <v>24</v>
      </c>
      <c r="AA20" s="53" t="s">
        <v>24</v>
      </c>
      <c r="AB20" s="53" t="s">
        <v>24</v>
      </c>
      <c r="AC20" s="53" t="s">
        <v>24</v>
      </c>
      <c r="AD20" s="53" t="s">
        <v>24</v>
      </c>
      <c r="AE20" s="53" t="s">
        <v>24</v>
      </c>
      <c r="AF20" s="53" t="s">
        <v>23</v>
      </c>
      <c r="AG20" s="53" t="s">
        <v>24</v>
      </c>
      <c r="AH20" s="59" t="s">
        <v>24</v>
      </c>
      <c r="AI20" s="59" t="s">
        <v>24</v>
      </c>
      <c r="AJ20" s="59" t="s">
        <v>24</v>
      </c>
      <c r="AK20" s="50">
        <f t="shared" si="1"/>
        <v>21</v>
      </c>
      <c r="AL20" s="8">
        <f t="shared" si="2"/>
        <v>1</v>
      </c>
      <c r="AM20" s="8">
        <f t="shared" si="3"/>
        <v>4</v>
      </c>
      <c r="AN20" s="8">
        <f>COUNTIF(F20:AJ20,"G")</f>
        <v>0</v>
      </c>
      <c r="AO20" s="8">
        <f>COUNTIF(F20:U20,"C/O")*1</f>
        <v>0</v>
      </c>
      <c r="AP20" s="8">
        <f t="shared" si="4"/>
        <v>0</v>
      </c>
      <c r="AQ20" s="8">
        <f t="shared" si="5"/>
        <v>0</v>
      </c>
      <c r="AR20" s="8">
        <f t="shared" si="6"/>
        <v>0</v>
      </c>
      <c r="AS20" s="8">
        <f>COUNTIF(F20:U20,"N+M")*1</f>
        <v>0</v>
      </c>
      <c r="AT20" s="12">
        <f>COUNTIF(F20:U20,"P/O")+COUNTIF(F20:U20,"M/O")+COUNTIF(F20:U20,"E/O")+COUNTIF(F20:U20,"N/O")+COUNTIF(F20:U20,"G/O")</f>
        <v>0</v>
      </c>
      <c r="AU20" s="12">
        <f>COUNTIF(F20:U20,"DD/O")*2</f>
        <v>0</v>
      </c>
      <c r="AV20" s="8">
        <f t="shared" si="7"/>
        <v>4</v>
      </c>
      <c r="AW20" s="8">
        <f>COUNTIF(F20:AJ20,"A")</f>
        <v>1</v>
      </c>
      <c r="AX20" s="12">
        <f>COUNTIF(F20:U20,"P/GH")+COUNTIF(F20:U20,"M/GH")+COUNTIF(F20:U20,"E/GH")+COUNTIF(F20:U20,"N/GH")+COUNTIF(F20:U20,"G/GH")</f>
        <v>0</v>
      </c>
      <c r="AY20" s="8">
        <f>COUNTIF(F20:U20,"GH")*1</f>
        <v>0</v>
      </c>
      <c r="AZ20" s="13">
        <f t="shared" si="8"/>
        <v>26</v>
      </c>
      <c r="BA20" s="16">
        <f t="shared" si="9"/>
        <v>4</v>
      </c>
      <c r="BB20" s="14">
        <f t="shared" si="10"/>
        <v>30</v>
      </c>
      <c r="BC20" s="14">
        <f t="shared" si="11"/>
        <v>0</v>
      </c>
      <c r="BD20" s="14">
        <f t="shared" si="0"/>
        <v>0</v>
      </c>
      <c r="BE20" s="14">
        <f t="shared" si="12"/>
        <v>0</v>
      </c>
      <c r="BF20" s="15"/>
      <c r="BG20" s="15"/>
      <c r="BH20" s="16">
        <f t="shared" si="13"/>
        <v>-30</v>
      </c>
      <c r="BI20" s="4"/>
      <c r="BJ20" s="4">
        <f t="shared" si="14"/>
        <v>0</v>
      </c>
      <c r="BK20" s="4">
        <f t="shared" si="15"/>
        <v>0</v>
      </c>
      <c r="BL20" s="4"/>
      <c r="BM20" s="4">
        <f t="shared" si="16"/>
        <v>0</v>
      </c>
      <c r="BP20" s="37">
        <f t="shared" si="17"/>
        <v>0.33333333333333304</v>
      </c>
      <c r="BQ20" s="23"/>
    </row>
    <row r="21" spans="1:229" ht="15.75" x14ac:dyDescent="0.25">
      <c r="A21" s="8">
        <v>12</v>
      </c>
      <c r="B21" s="43" t="s">
        <v>76</v>
      </c>
      <c r="C21" s="69" t="s">
        <v>77</v>
      </c>
      <c r="D21" s="40"/>
      <c r="E21" s="17" t="s">
        <v>55</v>
      </c>
      <c r="F21" s="55" t="s">
        <v>24</v>
      </c>
      <c r="G21" s="52" t="s">
        <v>24</v>
      </c>
      <c r="H21" s="52" t="s">
        <v>24</v>
      </c>
      <c r="I21" s="52" t="s">
        <v>24</v>
      </c>
      <c r="J21" s="52" t="s">
        <v>24</v>
      </c>
      <c r="K21" s="52" t="s">
        <v>24</v>
      </c>
      <c r="L21" s="52" t="s">
        <v>23</v>
      </c>
      <c r="M21" s="52" t="s">
        <v>27</v>
      </c>
      <c r="N21" s="52" t="s">
        <v>27</v>
      </c>
      <c r="O21" s="52" t="s">
        <v>27</v>
      </c>
      <c r="P21" s="52" t="s">
        <v>27</v>
      </c>
      <c r="Q21" s="52" t="s">
        <v>27</v>
      </c>
      <c r="R21" s="52" t="s">
        <v>27</v>
      </c>
      <c r="S21" s="52" t="s">
        <v>23</v>
      </c>
      <c r="T21" s="58" t="s">
        <v>27</v>
      </c>
      <c r="U21" s="52" t="s">
        <v>27</v>
      </c>
      <c r="V21" s="53" t="s">
        <v>27</v>
      </c>
      <c r="W21" s="53" t="s">
        <v>27</v>
      </c>
      <c r="X21" s="53" t="s">
        <v>26</v>
      </c>
      <c r="Y21" s="53" t="s">
        <v>26</v>
      </c>
      <c r="Z21" s="53" t="s">
        <v>23</v>
      </c>
      <c r="AA21" s="53" t="s">
        <v>27</v>
      </c>
      <c r="AB21" s="53" t="s">
        <v>27</v>
      </c>
      <c r="AC21" s="53" t="s">
        <v>27</v>
      </c>
      <c r="AD21" s="53" t="s">
        <v>25</v>
      </c>
      <c r="AE21" s="53" t="s">
        <v>27</v>
      </c>
      <c r="AF21" s="53" t="s">
        <v>27</v>
      </c>
      <c r="AG21" s="53" t="s">
        <v>23</v>
      </c>
      <c r="AH21" s="59" t="s">
        <v>24</v>
      </c>
      <c r="AI21" s="59" t="s">
        <v>24</v>
      </c>
      <c r="AJ21" s="59" t="s">
        <v>24</v>
      </c>
      <c r="AK21" s="50">
        <f t="shared" si="1"/>
        <v>9</v>
      </c>
      <c r="AL21" s="8">
        <f t="shared" si="2"/>
        <v>2</v>
      </c>
      <c r="AM21" s="8">
        <f t="shared" si="3"/>
        <v>15</v>
      </c>
      <c r="AN21" s="8">
        <f>COUNTIF(F21:AJ21,"G")</f>
        <v>0</v>
      </c>
      <c r="AO21" s="8">
        <f>COUNTIF(F21:U21,"C/O")*1</f>
        <v>0</v>
      </c>
      <c r="AP21" s="8">
        <f t="shared" si="4"/>
        <v>0</v>
      </c>
      <c r="AQ21" s="8">
        <f t="shared" si="5"/>
        <v>0</v>
      </c>
      <c r="AR21" s="8">
        <f t="shared" si="6"/>
        <v>0</v>
      </c>
      <c r="AS21" s="8">
        <f>COUNTIF(F21:U21,"N+M")*1</f>
        <v>0</v>
      </c>
      <c r="AT21" s="12">
        <f>COUNTIF(F21:U21,"P/O")+COUNTIF(F21:U21,"M/O")+COUNTIF(F21:U21,"E/O")+COUNTIF(F21:U21,"N/O")+COUNTIF(F21:U21,"G/O")</f>
        <v>0</v>
      </c>
      <c r="AU21" s="12">
        <f>COUNTIF(F21:U21,"DD/O")*2</f>
        <v>0</v>
      </c>
      <c r="AV21" s="8">
        <f t="shared" si="7"/>
        <v>4</v>
      </c>
      <c r="AW21" s="8">
        <f>COUNTIF(F21:AJ21,"A")</f>
        <v>1</v>
      </c>
      <c r="AX21" s="12">
        <f>COUNTIF(F21:U21,"P/GH")+COUNTIF(F21:U21,"M/GH")+COUNTIF(F21:U21,"E/GH")+COUNTIF(F21:U21,"N/GH")+COUNTIF(F21:U21,"G/GH")</f>
        <v>0</v>
      </c>
      <c r="AY21" s="8">
        <f>COUNTIF(F21:U21,"GH")*1</f>
        <v>0</v>
      </c>
      <c r="AZ21" s="13">
        <f t="shared" si="8"/>
        <v>26</v>
      </c>
      <c r="BA21" s="16">
        <f t="shared" si="9"/>
        <v>4</v>
      </c>
      <c r="BB21" s="14">
        <f t="shared" si="10"/>
        <v>30</v>
      </c>
      <c r="BC21" s="14">
        <f t="shared" si="11"/>
        <v>0</v>
      </c>
      <c r="BD21" s="14">
        <f t="shared" si="0"/>
        <v>0</v>
      </c>
      <c r="BE21" s="14">
        <f t="shared" si="12"/>
        <v>0</v>
      </c>
      <c r="BF21" s="15"/>
      <c r="BG21" s="15"/>
      <c r="BH21" s="16">
        <f t="shared" si="13"/>
        <v>-30</v>
      </c>
      <c r="BI21" s="4"/>
      <c r="BJ21" s="4">
        <f t="shared" si="14"/>
        <v>0</v>
      </c>
      <c r="BK21" s="4">
        <f t="shared" si="15"/>
        <v>0</v>
      </c>
      <c r="BL21" s="4"/>
      <c r="BM21" s="4">
        <f t="shared" si="16"/>
        <v>0</v>
      </c>
      <c r="BP21" s="37">
        <f t="shared" si="17"/>
        <v>0.33333333333333304</v>
      </c>
    </row>
    <row r="22" spans="1:229" ht="15.75" x14ac:dyDescent="0.25">
      <c r="A22" s="8">
        <v>13</v>
      </c>
      <c r="B22" s="43" t="s">
        <v>78</v>
      </c>
      <c r="C22" s="69" t="s">
        <v>79</v>
      </c>
      <c r="D22" s="40"/>
      <c r="E22" s="17" t="s">
        <v>55</v>
      </c>
      <c r="F22" s="52" t="s">
        <v>23</v>
      </c>
      <c r="G22" s="52" t="s">
        <v>24</v>
      </c>
      <c r="H22" s="52" t="s">
        <v>24</v>
      </c>
      <c r="I22" s="52" t="s">
        <v>24</v>
      </c>
      <c r="J22" s="52" t="s">
        <v>24</v>
      </c>
      <c r="K22" s="52" t="s">
        <v>24</v>
      </c>
      <c r="L22" s="52" t="s">
        <v>24</v>
      </c>
      <c r="M22" s="52" t="s">
        <v>23</v>
      </c>
      <c r="N22" s="52" t="s">
        <v>24</v>
      </c>
      <c r="O22" s="52" t="s">
        <v>24</v>
      </c>
      <c r="P22" s="52" t="s">
        <v>24</v>
      </c>
      <c r="Q22" s="52" t="s">
        <v>24</v>
      </c>
      <c r="R22" s="52" t="s">
        <v>24</v>
      </c>
      <c r="S22" s="52" t="s">
        <v>25</v>
      </c>
      <c r="T22" s="58" t="s">
        <v>23</v>
      </c>
      <c r="U22" s="52" t="s">
        <v>24</v>
      </c>
      <c r="V22" s="53" t="s">
        <v>24</v>
      </c>
      <c r="W22" s="53" t="s">
        <v>24</v>
      </c>
      <c r="X22" s="53" t="s">
        <v>24</v>
      </c>
      <c r="Y22" s="53" t="s">
        <v>24</v>
      </c>
      <c r="Z22" s="53" t="s">
        <v>24</v>
      </c>
      <c r="AA22" s="53" t="s">
        <v>23</v>
      </c>
      <c r="AB22" s="53" t="s">
        <v>24</v>
      </c>
      <c r="AC22" s="53" t="s">
        <v>24</v>
      </c>
      <c r="AD22" s="53" t="s">
        <v>24</v>
      </c>
      <c r="AE22" s="53" t="s">
        <v>24</v>
      </c>
      <c r="AF22" s="53" t="s">
        <v>24</v>
      </c>
      <c r="AG22" s="53" t="s">
        <v>24</v>
      </c>
      <c r="AH22" s="59" t="s">
        <v>23</v>
      </c>
      <c r="AI22" s="59" t="s">
        <v>24</v>
      </c>
      <c r="AJ22" s="59" t="s">
        <v>24</v>
      </c>
      <c r="AK22" s="50">
        <f t="shared" si="1"/>
        <v>25</v>
      </c>
      <c r="AL22" s="8">
        <f t="shared" si="2"/>
        <v>0</v>
      </c>
      <c r="AM22" s="8">
        <f t="shared" si="3"/>
        <v>0</v>
      </c>
      <c r="AN22" s="8">
        <f>COUNTIF(F22:AJ22,"G")</f>
        <v>0</v>
      </c>
      <c r="AO22" s="8">
        <f>COUNTIF(F22:U22,"C/O")*1</f>
        <v>0</v>
      </c>
      <c r="AP22" s="8">
        <f t="shared" si="4"/>
        <v>0</v>
      </c>
      <c r="AQ22" s="8">
        <f t="shared" si="5"/>
        <v>0</v>
      </c>
      <c r="AR22" s="8">
        <f t="shared" si="6"/>
        <v>0</v>
      </c>
      <c r="AS22" s="8">
        <f>COUNTIF(F22:U22,"N+M")*1</f>
        <v>0</v>
      </c>
      <c r="AT22" s="12">
        <f>COUNTIF(F22:U22,"P/O")+COUNTIF(F22:U22,"M/O")+COUNTIF(F22:U22,"E/O")+COUNTIF(F22:U22,"N/O")+COUNTIF(F22:U22,"G/O")</f>
        <v>0</v>
      </c>
      <c r="AU22" s="12">
        <f>COUNTIF(F22:U22,"DD/O")*2</f>
        <v>0</v>
      </c>
      <c r="AV22" s="8">
        <f t="shared" si="7"/>
        <v>5</v>
      </c>
      <c r="AW22" s="8">
        <f>COUNTIF(F22:AJ22,"A")</f>
        <v>1</v>
      </c>
      <c r="AX22" s="12">
        <f>COUNTIF(F22:U22,"P/GH")+COUNTIF(F22:U22,"M/GH")+COUNTIF(F22:U22,"E/GH")+COUNTIF(F22:U22,"N/GH")+COUNTIF(F22:U22,"G/GH")</f>
        <v>0</v>
      </c>
      <c r="AY22" s="8">
        <f>COUNTIF(F22:U22,"GH")*1</f>
        <v>0</v>
      </c>
      <c r="AZ22" s="13">
        <f t="shared" si="8"/>
        <v>25</v>
      </c>
      <c r="BA22" s="16">
        <f t="shared" si="9"/>
        <v>5</v>
      </c>
      <c r="BB22" s="14">
        <f t="shared" si="10"/>
        <v>30</v>
      </c>
      <c r="BC22" s="14">
        <f t="shared" si="11"/>
        <v>0</v>
      </c>
      <c r="BD22" s="14">
        <f t="shared" si="0"/>
        <v>0</v>
      </c>
      <c r="BE22" s="14">
        <f t="shared" si="12"/>
        <v>0</v>
      </c>
      <c r="BF22" s="15"/>
      <c r="BG22" s="15"/>
      <c r="BH22" s="16">
        <f t="shared" si="13"/>
        <v>-30</v>
      </c>
      <c r="BI22" s="4"/>
      <c r="BJ22" s="4">
        <f t="shared" si="14"/>
        <v>0</v>
      </c>
      <c r="BK22" s="4">
        <f t="shared" si="15"/>
        <v>0</v>
      </c>
      <c r="BL22" s="4"/>
      <c r="BM22" s="4">
        <f t="shared" si="16"/>
        <v>0</v>
      </c>
      <c r="BP22" s="37">
        <f t="shared" si="17"/>
        <v>-0.83333333333333304</v>
      </c>
      <c r="BQ22" s="23"/>
    </row>
    <row r="23" spans="1:229" ht="15.75" x14ac:dyDescent="0.25">
      <c r="A23" s="8">
        <v>14</v>
      </c>
      <c r="B23" s="43" t="s">
        <v>80</v>
      </c>
      <c r="C23" s="69" t="s">
        <v>81</v>
      </c>
      <c r="D23" s="40"/>
      <c r="E23" s="17" t="s">
        <v>55</v>
      </c>
      <c r="F23" s="52" t="s">
        <v>25</v>
      </c>
      <c r="G23" s="52" t="s">
        <v>27</v>
      </c>
      <c r="H23" s="52" t="s">
        <v>26</v>
      </c>
      <c r="I23" s="52" t="s">
        <v>26</v>
      </c>
      <c r="J23" s="52" t="s">
        <v>27</v>
      </c>
      <c r="K23" s="52" t="s">
        <v>27</v>
      </c>
      <c r="L23" s="52" t="s">
        <v>27</v>
      </c>
      <c r="M23" s="52" t="s">
        <v>27</v>
      </c>
      <c r="N23" s="52" t="s">
        <v>23</v>
      </c>
      <c r="O23" s="52" t="s">
        <v>26</v>
      </c>
      <c r="P23" s="52" t="s">
        <v>26</v>
      </c>
      <c r="Q23" s="52" t="s">
        <v>26</v>
      </c>
      <c r="R23" s="52" t="s">
        <v>24</v>
      </c>
      <c r="S23" s="52" t="s">
        <v>26</v>
      </c>
      <c r="T23" s="58" t="s">
        <v>24</v>
      </c>
      <c r="U23" s="52" t="s">
        <v>23</v>
      </c>
      <c r="V23" s="53" t="s">
        <v>26</v>
      </c>
      <c r="W23" s="53" t="s">
        <v>24</v>
      </c>
      <c r="X23" s="53" t="s">
        <v>26</v>
      </c>
      <c r="Y23" s="53" t="s">
        <v>24</v>
      </c>
      <c r="Z23" s="53" t="s">
        <v>24</v>
      </c>
      <c r="AA23" s="53" t="s">
        <v>24</v>
      </c>
      <c r="AB23" s="53" t="s">
        <v>23</v>
      </c>
      <c r="AC23" s="53" t="s">
        <v>24</v>
      </c>
      <c r="AD23" s="53" t="s">
        <v>24</v>
      </c>
      <c r="AE23" s="53" t="s">
        <v>26</v>
      </c>
      <c r="AF23" s="53" t="s">
        <v>27</v>
      </c>
      <c r="AG23" s="53" t="s">
        <v>26</v>
      </c>
      <c r="AH23" s="59" t="s">
        <v>26</v>
      </c>
      <c r="AI23" s="59" t="s">
        <v>23</v>
      </c>
      <c r="AJ23" s="59" t="s">
        <v>24</v>
      </c>
      <c r="AK23" s="50">
        <f t="shared" si="1"/>
        <v>9</v>
      </c>
      <c r="AL23" s="8">
        <f t="shared" si="2"/>
        <v>11</v>
      </c>
      <c r="AM23" s="8">
        <f t="shared" si="3"/>
        <v>6</v>
      </c>
      <c r="AN23" s="8">
        <f>COUNTIF(F23:AJ23,"G")</f>
        <v>0</v>
      </c>
      <c r="AO23" s="8">
        <f>COUNTIF(F23:U23,"C/O")*1</f>
        <v>0</v>
      </c>
      <c r="AP23" s="8">
        <f t="shared" si="4"/>
        <v>0</v>
      </c>
      <c r="AQ23" s="8">
        <f t="shared" si="5"/>
        <v>0</v>
      </c>
      <c r="AR23" s="8">
        <f t="shared" si="6"/>
        <v>0</v>
      </c>
      <c r="AS23" s="8">
        <f>COUNTIF(F23:U23,"N+M")*1</f>
        <v>0</v>
      </c>
      <c r="AT23" s="12">
        <f>COUNTIF(F23:U23,"P/O")+COUNTIF(F23:U23,"M/O")+COUNTIF(F23:U23,"E/O")+COUNTIF(F23:U23,"N/O")+COUNTIF(F23:U23,"G/O")</f>
        <v>0</v>
      </c>
      <c r="AU23" s="12">
        <f>COUNTIF(F23:U23,"DD/O")*2</f>
        <v>0</v>
      </c>
      <c r="AV23" s="8">
        <f t="shared" si="7"/>
        <v>4</v>
      </c>
      <c r="AW23" s="8">
        <f>COUNTIF(F23:AJ23,"A")</f>
        <v>1</v>
      </c>
      <c r="AX23" s="12">
        <f>COUNTIF(F23:U23,"P/GH")+COUNTIF(F23:U23,"M/GH")+COUNTIF(F23:U23,"E/GH")+COUNTIF(F23:U23,"N/GH")+COUNTIF(F23:U23,"G/GH")</f>
        <v>0</v>
      </c>
      <c r="AY23" s="8">
        <f>COUNTIF(F23:U23,"GH")*1</f>
        <v>0</v>
      </c>
      <c r="AZ23" s="13">
        <f t="shared" si="8"/>
        <v>26</v>
      </c>
      <c r="BA23" s="16">
        <f t="shared" si="9"/>
        <v>4</v>
      </c>
      <c r="BB23" s="14">
        <f t="shared" si="10"/>
        <v>30</v>
      </c>
      <c r="BC23" s="14">
        <f t="shared" si="11"/>
        <v>0</v>
      </c>
      <c r="BD23" s="14">
        <f t="shared" si="0"/>
        <v>0</v>
      </c>
      <c r="BE23" s="14">
        <f t="shared" si="12"/>
        <v>0</v>
      </c>
      <c r="BF23" s="15"/>
      <c r="BG23" s="15"/>
      <c r="BH23" s="16">
        <f t="shared" si="13"/>
        <v>-30</v>
      </c>
      <c r="BI23" s="4"/>
      <c r="BJ23" s="4">
        <f t="shared" si="14"/>
        <v>0</v>
      </c>
      <c r="BK23" s="4">
        <f t="shared" si="15"/>
        <v>0</v>
      </c>
      <c r="BL23" s="4"/>
      <c r="BM23" s="4">
        <f t="shared" si="16"/>
        <v>0</v>
      </c>
      <c r="BP23" s="37">
        <f t="shared" si="17"/>
        <v>0.33333333333333304</v>
      </c>
    </row>
    <row r="24" spans="1:229" ht="15.75" x14ac:dyDescent="0.25">
      <c r="A24" s="8">
        <v>15</v>
      </c>
      <c r="B24" s="43" t="s">
        <v>82</v>
      </c>
      <c r="C24" s="70" t="s">
        <v>83</v>
      </c>
      <c r="D24" s="40"/>
      <c r="E24" s="17" t="s">
        <v>55</v>
      </c>
      <c r="F24" s="52" t="s">
        <v>24</v>
      </c>
      <c r="G24" s="52" t="s">
        <v>24</v>
      </c>
      <c r="H24" s="52" t="s">
        <v>23</v>
      </c>
      <c r="I24" s="52" t="s">
        <v>24</v>
      </c>
      <c r="J24" s="52" t="s">
        <v>24</v>
      </c>
      <c r="K24" s="52" t="s">
        <v>24</v>
      </c>
      <c r="L24" s="52" t="s">
        <v>24</v>
      </c>
      <c r="M24" s="52" t="s">
        <v>24</v>
      </c>
      <c r="N24" s="52" t="s">
        <v>24</v>
      </c>
      <c r="O24" s="52" t="s">
        <v>23</v>
      </c>
      <c r="P24" s="52" t="s">
        <v>24</v>
      </c>
      <c r="Q24" s="52" t="s">
        <v>24</v>
      </c>
      <c r="R24" s="52" t="s">
        <v>24</v>
      </c>
      <c r="S24" s="52" t="s">
        <v>24</v>
      </c>
      <c r="T24" s="58" t="s">
        <v>24</v>
      </c>
      <c r="U24" s="52" t="s">
        <v>24</v>
      </c>
      <c r="V24" s="53" t="s">
        <v>25</v>
      </c>
      <c r="W24" s="53" t="s">
        <v>25</v>
      </c>
      <c r="X24" s="53" t="s">
        <v>25</v>
      </c>
      <c r="Y24" s="53" t="s">
        <v>25</v>
      </c>
      <c r="Z24" s="53" t="s">
        <v>25</v>
      </c>
      <c r="AA24" s="53" t="s">
        <v>25</v>
      </c>
      <c r="AB24" s="53" t="s">
        <v>25</v>
      </c>
      <c r="AC24" s="53" t="s">
        <v>25</v>
      </c>
      <c r="AD24" s="53" t="s">
        <v>25</v>
      </c>
      <c r="AE24" s="53" t="s">
        <v>25</v>
      </c>
      <c r="AF24" s="53" t="s">
        <v>25</v>
      </c>
      <c r="AG24" s="53" t="s">
        <v>25</v>
      </c>
      <c r="AH24" s="59" t="s">
        <v>25</v>
      </c>
      <c r="AI24" s="59" t="s">
        <v>25</v>
      </c>
      <c r="AJ24" s="59" t="s">
        <v>25</v>
      </c>
      <c r="AK24" s="50">
        <f t="shared" si="1"/>
        <v>14</v>
      </c>
      <c r="AL24" s="8">
        <f t="shared" si="2"/>
        <v>0</v>
      </c>
      <c r="AM24" s="8">
        <f t="shared" si="3"/>
        <v>0</v>
      </c>
      <c r="AN24" s="8">
        <f>COUNTIF(F24:AJ24,"G")</f>
        <v>0</v>
      </c>
      <c r="AO24" s="8">
        <f>COUNTIF(F24:U24,"C/O")*1</f>
        <v>0</v>
      </c>
      <c r="AP24" s="8">
        <f t="shared" si="4"/>
        <v>0</v>
      </c>
      <c r="AQ24" s="8">
        <f t="shared" si="5"/>
        <v>0</v>
      </c>
      <c r="AR24" s="8">
        <f t="shared" si="6"/>
        <v>0</v>
      </c>
      <c r="AS24" s="8">
        <f>COUNTIF(F24:U24,"N+M")*1</f>
        <v>0</v>
      </c>
      <c r="AT24" s="12">
        <f>COUNTIF(F24:U24,"P/O")+COUNTIF(F24:U24,"M/O")+COUNTIF(F24:U24,"E/O")+COUNTIF(F24:U24,"N/O")+COUNTIF(F24:U24,"G/O")</f>
        <v>0</v>
      </c>
      <c r="AU24" s="12">
        <f>COUNTIF(F24:U24,"DD/O")*2</f>
        <v>0</v>
      </c>
      <c r="AV24" s="8">
        <f t="shared" si="7"/>
        <v>2</v>
      </c>
      <c r="AW24" s="8">
        <f>COUNTIF(F24:AJ24,"A")</f>
        <v>15</v>
      </c>
      <c r="AX24" s="12">
        <f>COUNTIF(F24:U24,"P/GH")+COUNTIF(F24:U24,"M/GH")+COUNTIF(F24:U24,"E/GH")+COUNTIF(F24:U24,"N/GH")+COUNTIF(F24:U24,"G/GH")</f>
        <v>0</v>
      </c>
      <c r="AY24" s="8">
        <f>COUNTIF(F24:U24,"GH")*1</f>
        <v>0</v>
      </c>
      <c r="AZ24" s="13">
        <f t="shared" si="8"/>
        <v>14</v>
      </c>
      <c r="BA24" s="16">
        <f t="shared" si="9"/>
        <v>2</v>
      </c>
      <c r="BB24" s="14">
        <f t="shared" si="10"/>
        <v>16</v>
      </c>
      <c r="BC24" s="14">
        <f t="shared" si="11"/>
        <v>0</v>
      </c>
      <c r="BD24" s="14">
        <f t="shared" si="0"/>
        <v>0</v>
      </c>
      <c r="BE24" s="14">
        <f t="shared" si="12"/>
        <v>0</v>
      </c>
      <c r="BF24" s="15"/>
      <c r="BG24" s="15"/>
      <c r="BH24" s="16">
        <f t="shared" si="13"/>
        <v>-16</v>
      </c>
      <c r="BI24" s="4"/>
      <c r="BJ24" s="4">
        <f t="shared" si="14"/>
        <v>0</v>
      </c>
      <c r="BK24" s="4">
        <f t="shared" si="15"/>
        <v>0</v>
      </c>
      <c r="BL24" s="4"/>
      <c r="BM24" s="4">
        <f t="shared" si="16"/>
        <v>0</v>
      </c>
      <c r="BP24" s="37">
        <f t="shared" si="17"/>
        <v>0.33333333333333348</v>
      </c>
    </row>
    <row r="25" spans="1:229" ht="15.75" x14ac:dyDescent="0.25">
      <c r="A25" s="8">
        <v>16</v>
      </c>
      <c r="B25" s="43" t="s">
        <v>84</v>
      </c>
      <c r="C25" s="70" t="s">
        <v>85</v>
      </c>
      <c r="D25" s="40"/>
      <c r="E25" s="17" t="s">
        <v>55</v>
      </c>
      <c r="F25" s="52" t="s">
        <v>24</v>
      </c>
      <c r="G25" s="52" t="s">
        <v>24</v>
      </c>
      <c r="H25" s="52" t="s">
        <v>24</v>
      </c>
      <c r="I25" s="52" t="s">
        <v>27</v>
      </c>
      <c r="J25" s="52" t="s">
        <v>23</v>
      </c>
      <c r="K25" s="52" t="s">
        <v>24</v>
      </c>
      <c r="L25" s="52" t="s">
        <v>24</v>
      </c>
      <c r="M25" s="52" t="s">
        <v>24</v>
      </c>
      <c r="N25" s="52" t="s">
        <v>24</v>
      </c>
      <c r="O25" s="52" t="s">
        <v>24</v>
      </c>
      <c r="P25" s="52" t="s">
        <v>23</v>
      </c>
      <c r="Q25" s="52" t="s">
        <v>24</v>
      </c>
      <c r="R25" s="52" t="s">
        <v>24</v>
      </c>
      <c r="S25" s="52" t="s">
        <v>24</v>
      </c>
      <c r="T25" s="58" t="s">
        <v>25</v>
      </c>
      <c r="U25" s="52" t="s">
        <v>24</v>
      </c>
      <c r="V25" s="53" t="s">
        <v>24</v>
      </c>
      <c r="W25" s="53" t="s">
        <v>23</v>
      </c>
      <c r="X25" s="53" t="s">
        <v>24</v>
      </c>
      <c r="Y25" s="53" t="s">
        <v>24</v>
      </c>
      <c r="Z25" s="53" t="s">
        <v>24</v>
      </c>
      <c r="AA25" s="53" t="s">
        <v>24</v>
      </c>
      <c r="AB25" s="53" t="s">
        <v>24</v>
      </c>
      <c r="AC25" s="53" t="s">
        <v>24</v>
      </c>
      <c r="AD25" s="53" t="s">
        <v>23</v>
      </c>
      <c r="AE25" s="53" t="s">
        <v>24</v>
      </c>
      <c r="AF25" s="53" t="s">
        <v>24</v>
      </c>
      <c r="AG25" s="53" t="s">
        <v>24</v>
      </c>
      <c r="AH25" s="59" t="s">
        <v>24</v>
      </c>
      <c r="AI25" s="59" t="s">
        <v>24</v>
      </c>
      <c r="AJ25" s="59" t="s">
        <v>24</v>
      </c>
      <c r="AK25" s="50">
        <f t="shared" si="1"/>
        <v>25</v>
      </c>
      <c r="AL25" s="8">
        <f t="shared" si="2"/>
        <v>0</v>
      </c>
      <c r="AM25" s="8">
        <f t="shared" si="3"/>
        <v>1</v>
      </c>
      <c r="AN25" s="8">
        <f>COUNTIF(F25:AJ25,"G")</f>
        <v>0</v>
      </c>
      <c r="AO25" s="8">
        <f>COUNTIF(F25:U25,"C/O")*1</f>
        <v>0</v>
      </c>
      <c r="AP25" s="8">
        <f t="shared" si="4"/>
        <v>0</v>
      </c>
      <c r="AQ25" s="8">
        <f t="shared" si="5"/>
        <v>0</v>
      </c>
      <c r="AR25" s="8">
        <f t="shared" si="6"/>
        <v>0</v>
      </c>
      <c r="AS25" s="8">
        <f>COUNTIF(F25:U25,"N+M")*1</f>
        <v>0</v>
      </c>
      <c r="AT25" s="12">
        <f>COUNTIF(F25:U25,"P/O")+COUNTIF(F25:U25,"M/O")+COUNTIF(F25:U25,"E/O")+COUNTIF(F25:U25,"N/O")+COUNTIF(F25:U25,"G/O")</f>
        <v>0</v>
      </c>
      <c r="AU25" s="12">
        <f>COUNTIF(F25:U25,"DD/O")*2</f>
        <v>0</v>
      </c>
      <c r="AV25" s="8">
        <f t="shared" si="7"/>
        <v>4</v>
      </c>
      <c r="AW25" s="8">
        <f>COUNTIF(F25:AJ25,"A")</f>
        <v>1</v>
      </c>
      <c r="AX25" s="12">
        <f>COUNTIF(F25:U25,"P/GH")+COUNTIF(F25:U25,"M/GH")+COUNTIF(F25:U25,"E/GH")+COUNTIF(F25:U25,"N/GH")+COUNTIF(F25:U25,"G/GH")</f>
        <v>0</v>
      </c>
      <c r="AY25" s="8">
        <f>COUNTIF(F25:U25,"GH")*1</f>
        <v>0</v>
      </c>
      <c r="AZ25" s="13">
        <f t="shared" si="8"/>
        <v>26</v>
      </c>
      <c r="BA25" s="16">
        <f t="shared" si="9"/>
        <v>4</v>
      </c>
      <c r="BB25" s="14">
        <f t="shared" si="10"/>
        <v>30</v>
      </c>
      <c r="BC25" s="14">
        <f t="shared" si="11"/>
        <v>0</v>
      </c>
      <c r="BD25" s="14">
        <f t="shared" si="0"/>
        <v>0</v>
      </c>
      <c r="BE25" s="14">
        <f t="shared" si="12"/>
        <v>0</v>
      </c>
      <c r="BF25" s="15"/>
      <c r="BG25" s="15"/>
      <c r="BH25" s="16">
        <f t="shared" si="13"/>
        <v>-30</v>
      </c>
      <c r="BI25" s="4"/>
      <c r="BJ25" s="4">
        <f t="shared" si="14"/>
        <v>0</v>
      </c>
      <c r="BK25" s="4">
        <f t="shared" si="15"/>
        <v>0</v>
      </c>
      <c r="BL25" s="4"/>
      <c r="BM25" s="4">
        <f t="shared" si="16"/>
        <v>0</v>
      </c>
      <c r="BP25" s="37">
        <f t="shared" si="17"/>
        <v>0.33333333333333304</v>
      </c>
      <c r="BQ25" s="23"/>
    </row>
    <row r="26" spans="1:229" ht="15.75" x14ac:dyDescent="0.25">
      <c r="A26" s="8">
        <v>17</v>
      </c>
      <c r="B26" s="43" t="s">
        <v>86</v>
      </c>
      <c r="C26" s="69" t="s">
        <v>87</v>
      </c>
      <c r="D26" s="40"/>
      <c r="E26" s="17" t="s">
        <v>55</v>
      </c>
      <c r="F26" s="52" t="s">
        <v>26</v>
      </c>
      <c r="G26" s="52" t="s">
        <v>26</v>
      </c>
      <c r="H26" s="52" t="s">
        <v>26</v>
      </c>
      <c r="I26" s="52" t="s">
        <v>26</v>
      </c>
      <c r="J26" s="52" t="s">
        <v>23</v>
      </c>
      <c r="K26" s="52" t="s">
        <v>24</v>
      </c>
      <c r="L26" s="52" t="s">
        <v>24</v>
      </c>
      <c r="M26" s="52" t="s">
        <v>24</v>
      </c>
      <c r="N26" s="52" t="s">
        <v>24</v>
      </c>
      <c r="O26" s="52" t="s">
        <v>27</v>
      </c>
      <c r="P26" s="52" t="s">
        <v>27</v>
      </c>
      <c r="Q26" s="52" t="s">
        <v>23</v>
      </c>
      <c r="R26" s="52" t="s">
        <v>27</v>
      </c>
      <c r="S26" s="52" t="s">
        <v>27</v>
      </c>
      <c r="T26" s="58" t="s">
        <v>27</v>
      </c>
      <c r="U26" s="52" t="s">
        <v>27</v>
      </c>
      <c r="V26" s="53" t="s">
        <v>27</v>
      </c>
      <c r="W26" s="53" t="s">
        <v>27</v>
      </c>
      <c r="X26" s="53" t="s">
        <v>23</v>
      </c>
      <c r="Y26" s="53" t="s">
        <v>24</v>
      </c>
      <c r="Z26" s="53" t="s">
        <v>24</v>
      </c>
      <c r="AA26" s="53" t="s">
        <v>24</v>
      </c>
      <c r="AB26" s="53" t="s">
        <v>24</v>
      </c>
      <c r="AC26" s="53" t="s">
        <v>24</v>
      </c>
      <c r="AD26" s="53" t="s">
        <v>24</v>
      </c>
      <c r="AE26" s="53" t="s">
        <v>23</v>
      </c>
      <c r="AF26" s="53" t="s">
        <v>26</v>
      </c>
      <c r="AG26" s="53" t="s">
        <v>24</v>
      </c>
      <c r="AH26" s="59" t="s">
        <v>24</v>
      </c>
      <c r="AI26" s="59" t="s">
        <v>24</v>
      </c>
      <c r="AJ26" s="59" t="s">
        <v>24</v>
      </c>
      <c r="AK26" s="50">
        <f t="shared" si="1"/>
        <v>14</v>
      </c>
      <c r="AL26" s="8">
        <f t="shared" si="2"/>
        <v>5</v>
      </c>
      <c r="AM26" s="8">
        <f t="shared" si="3"/>
        <v>8</v>
      </c>
      <c r="AN26" s="8">
        <f>COUNTIF(F26:AJ26,"G")</f>
        <v>0</v>
      </c>
      <c r="AO26" s="8">
        <f>COUNTIF(F26:U26,"C/O")*1</f>
        <v>0</v>
      </c>
      <c r="AP26" s="8">
        <f t="shared" si="4"/>
        <v>0</v>
      </c>
      <c r="AQ26" s="8">
        <f t="shared" si="5"/>
        <v>0</v>
      </c>
      <c r="AR26" s="8">
        <f t="shared" si="6"/>
        <v>0</v>
      </c>
      <c r="AS26" s="8">
        <f>COUNTIF(F26:U26,"N+M")*1</f>
        <v>0</v>
      </c>
      <c r="AT26" s="12">
        <f>COUNTIF(F26:U26,"P/O")+COUNTIF(F26:U26,"M/O")+COUNTIF(F26:U26,"E/O")+COUNTIF(F26:U26,"N/O")+COUNTIF(F26:U26,"G/O")</f>
        <v>0</v>
      </c>
      <c r="AU26" s="12">
        <f>COUNTIF(F26:U26,"DD/O")*2</f>
        <v>0</v>
      </c>
      <c r="AV26" s="8">
        <f t="shared" si="7"/>
        <v>4</v>
      </c>
      <c r="AW26" s="8">
        <f>COUNTIF(F26:AJ26,"A")</f>
        <v>0</v>
      </c>
      <c r="AX26" s="12">
        <f>COUNTIF(F26:U26,"P/GH")+COUNTIF(F26:U26,"M/GH")+COUNTIF(F26:U26,"E/GH")+COUNTIF(F26:U26,"N/GH")+COUNTIF(F26:U26,"G/GH")</f>
        <v>0</v>
      </c>
      <c r="AY26" s="8">
        <f>COUNTIF(F26:U26,"GH")*1</f>
        <v>0</v>
      </c>
      <c r="AZ26" s="13">
        <f t="shared" si="8"/>
        <v>27</v>
      </c>
      <c r="BA26" s="16">
        <f t="shared" si="9"/>
        <v>4</v>
      </c>
      <c r="BB26" s="14">
        <f t="shared" si="10"/>
        <v>31</v>
      </c>
      <c r="BC26" s="14">
        <f t="shared" si="11"/>
        <v>0</v>
      </c>
      <c r="BD26" s="14">
        <f t="shared" si="0"/>
        <v>0</v>
      </c>
      <c r="BE26" s="14">
        <f t="shared" si="12"/>
        <v>0</v>
      </c>
      <c r="BF26" s="17"/>
      <c r="BG26" s="15"/>
      <c r="BH26" s="16">
        <f t="shared" si="13"/>
        <v>-31</v>
      </c>
      <c r="BI26" s="4"/>
      <c r="BJ26" s="4">
        <f t="shared" si="14"/>
        <v>0</v>
      </c>
      <c r="BK26" s="4">
        <f t="shared" si="15"/>
        <v>0</v>
      </c>
      <c r="BL26" s="4"/>
      <c r="BM26" s="4">
        <f t="shared" si="16"/>
        <v>0</v>
      </c>
      <c r="BP26" s="37">
        <f t="shared" si="17"/>
        <v>0.5</v>
      </c>
    </row>
    <row r="27" spans="1:229" ht="15.75" x14ac:dyDescent="0.25">
      <c r="A27" s="8">
        <v>18</v>
      </c>
      <c r="B27" s="43" t="s">
        <v>88</v>
      </c>
      <c r="C27" s="69" t="s">
        <v>30</v>
      </c>
      <c r="D27" s="40"/>
      <c r="E27" s="17" t="s">
        <v>55</v>
      </c>
      <c r="F27" s="52" t="s">
        <v>27</v>
      </c>
      <c r="G27" s="52" t="s">
        <v>27</v>
      </c>
      <c r="H27" s="52" t="s">
        <v>27</v>
      </c>
      <c r="I27" s="52" t="s">
        <v>27</v>
      </c>
      <c r="J27" s="52" t="s">
        <v>27</v>
      </c>
      <c r="K27" s="52" t="s">
        <v>27</v>
      </c>
      <c r="L27" s="52" t="s">
        <v>23</v>
      </c>
      <c r="M27" s="52" t="s">
        <v>27</v>
      </c>
      <c r="N27" s="52" t="s">
        <v>27</v>
      </c>
      <c r="O27" s="52" t="s">
        <v>27</v>
      </c>
      <c r="P27" s="52" t="s">
        <v>27</v>
      </c>
      <c r="Q27" s="52" t="s">
        <v>27</v>
      </c>
      <c r="R27" s="52" t="s">
        <v>23</v>
      </c>
      <c r="S27" s="52" t="s">
        <v>26</v>
      </c>
      <c r="T27" s="58" t="s">
        <v>26</v>
      </c>
      <c r="U27" s="52" t="s">
        <v>26</v>
      </c>
      <c r="V27" s="53" t="s">
        <v>26</v>
      </c>
      <c r="W27" s="53" t="s">
        <v>26</v>
      </c>
      <c r="X27" s="53" t="s">
        <v>26</v>
      </c>
      <c r="Y27" s="53" t="s">
        <v>23</v>
      </c>
      <c r="Z27" s="53" t="s">
        <v>26</v>
      </c>
      <c r="AA27" s="53" t="s">
        <v>24</v>
      </c>
      <c r="AB27" s="53" t="s">
        <v>24</v>
      </c>
      <c r="AC27" s="53" t="s">
        <v>24</v>
      </c>
      <c r="AD27" s="53" t="s">
        <v>25</v>
      </c>
      <c r="AE27" s="53" t="s">
        <v>25</v>
      </c>
      <c r="AF27" s="53" t="s">
        <v>25</v>
      </c>
      <c r="AG27" s="53" t="s">
        <v>25</v>
      </c>
      <c r="AH27" s="59" t="s">
        <v>25</v>
      </c>
      <c r="AI27" s="59" t="s">
        <v>25</v>
      </c>
      <c r="AJ27" s="59" t="s">
        <v>25</v>
      </c>
      <c r="AK27" s="50">
        <f t="shared" si="1"/>
        <v>3</v>
      </c>
      <c r="AL27" s="8">
        <f t="shared" si="2"/>
        <v>7</v>
      </c>
      <c r="AM27" s="8">
        <f t="shared" si="3"/>
        <v>11</v>
      </c>
      <c r="AN27" s="8">
        <f>COUNTIF(F27:AJ27,"G")</f>
        <v>0</v>
      </c>
      <c r="AO27" s="8">
        <f>COUNTIF(F27:U27,"C/O")*1</f>
        <v>0</v>
      </c>
      <c r="AP27" s="8">
        <f t="shared" si="4"/>
        <v>0</v>
      </c>
      <c r="AQ27" s="8">
        <f t="shared" si="5"/>
        <v>0</v>
      </c>
      <c r="AR27" s="8">
        <f t="shared" si="6"/>
        <v>0</v>
      </c>
      <c r="AS27" s="8">
        <f>COUNTIF(F27:U27,"N+M")*1</f>
        <v>0</v>
      </c>
      <c r="AT27" s="12">
        <f>COUNTIF(F27:U27,"P/O")+COUNTIF(F27:U27,"M/O")+COUNTIF(F27:U27,"E/O")+COUNTIF(F27:U27,"N/O")+COUNTIF(F27:U27,"G/O")</f>
        <v>0</v>
      </c>
      <c r="AU27" s="12">
        <f>COUNTIF(F27:U27,"DD/O")*2</f>
        <v>0</v>
      </c>
      <c r="AV27" s="8">
        <f t="shared" si="7"/>
        <v>3</v>
      </c>
      <c r="AW27" s="8">
        <f>COUNTIF(F27:AJ27,"A")</f>
        <v>7</v>
      </c>
      <c r="AX27" s="12">
        <f>COUNTIF(F27:U27,"P/GH")+COUNTIF(F27:U27,"M/GH")+COUNTIF(F27:U27,"E/GH")+COUNTIF(F27:U27,"N/GH")+COUNTIF(F27:U27,"G/GH")</f>
        <v>0</v>
      </c>
      <c r="AY27" s="8">
        <f>COUNTIF(F27:U27,"GH")*1</f>
        <v>0</v>
      </c>
      <c r="AZ27" s="13">
        <f t="shared" si="8"/>
        <v>21</v>
      </c>
      <c r="BA27" s="16">
        <f t="shared" si="9"/>
        <v>3</v>
      </c>
      <c r="BB27" s="14">
        <f t="shared" si="10"/>
        <v>24</v>
      </c>
      <c r="BC27" s="14">
        <f t="shared" si="11"/>
        <v>0</v>
      </c>
      <c r="BD27" s="14">
        <f t="shared" si="0"/>
        <v>0</v>
      </c>
      <c r="BE27" s="14">
        <f t="shared" si="12"/>
        <v>0</v>
      </c>
      <c r="BF27" s="15"/>
      <c r="BG27" s="15"/>
      <c r="BH27" s="16">
        <f t="shared" si="13"/>
        <v>-24</v>
      </c>
      <c r="BI27" s="4"/>
      <c r="BJ27" s="4">
        <f t="shared" si="14"/>
        <v>0</v>
      </c>
      <c r="BK27" s="4">
        <f t="shared" si="15"/>
        <v>0</v>
      </c>
      <c r="BL27" s="4"/>
      <c r="BM27" s="4">
        <f t="shared" si="16"/>
        <v>0</v>
      </c>
      <c r="BP27" s="37">
        <f t="shared" si="17"/>
        <v>0.5</v>
      </c>
      <c r="HU27" t="s">
        <v>188</v>
      </c>
    </row>
    <row r="28" spans="1:229" ht="15.75" x14ac:dyDescent="0.25">
      <c r="A28" s="8">
        <v>19</v>
      </c>
      <c r="B28" s="43" t="s">
        <v>89</v>
      </c>
      <c r="C28" s="69" t="s">
        <v>90</v>
      </c>
      <c r="D28" s="40"/>
      <c r="E28" s="17" t="s">
        <v>55</v>
      </c>
      <c r="F28" s="52" t="s">
        <v>26</v>
      </c>
      <c r="G28" s="52" t="s">
        <v>26</v>
      </c>
      <c r="H28" s="52" t="s">
        <v>26</v>
      </c>
      <c r="I28" s="52" t="s">
        <v>24</v>
      </c>
      <c r="J28" s="52" t="s">
        <v>26</v>
      </c>
      <c r="K28" s="52" t="s">
        <v>24</v>
      </c>
      <c r="L28" s="52" t="s">
        <v>23</v>
      </c>
      <c r="M28" s="52" t="s">
        <v>27</v>
      </c>
      <c r="N28" s="52" t="s">
        <v>27</v>
      </c>
      <c r="O28" s="52" t="s">
        <v>26</v>
      </c>
      <c r="P28" s="52" t="s">
        <v>26</v>
      </c>
      <c r="Q28" s="52" t="s">
        <v>26</v>
      </c>
      <c r="R28" s="52" t="s">
        <v>26</v>
      </c>
      <c r="S28" s="52" t="s">
        <v>23</v>
      </c>
      <c r="T28" s="58" t="s">
        <v>27</v>
      </c>
      <c r="U28" s="52" t="s">
        <v>27</v>
      </c>
      <c r="V28" s="53" t="s">
        <v>27</v>
      </c>
      <c r="W28" s="53" t="s">
        <v>27</v>
      </c>
      <c r="X28" s="53" t="s">
        <v>27</v>
      </c>
      <c r="Y28" s="53" t="s">
        <v>27</v>
      </c>
      <c r="Z28" s="53" t="s">
        <v>23</v>
      </c>
      <c r="AA28" s="53" t="s">
        <v>27</v>
      </c>
      <c r="AB28" s="53" t="s">
        <v>27</v>
      </c>
      <c r="AC28" s="53" t="s">
        <v>27</v>
      </c>
      <c r="AD28" s="53" t="s">
        <v>25</v>
      </c>
      <c r="AE28" s="53" t="s">
        <v>27</v>
      </c>
      <c r="AF28" s="53" t="s">
        <v>27</v>
      </c>
      <c r="AG28" s="53" t="s">
        <v>23</v>
      </c>
      <c r="AH28" s="59" t="s">
        <v>27</v>
      </c>
      <c r="AI28" s="59" t="s">
        <v>27</v>
      </c>
      <c r="AJ28" s="59" t="s">
        <v>27</v>
      </c>
      <c r="AK28" s="50">
        <f t="shared" si="1"/>
        <v>2</v>
      </c>
      <c r="AL28" s="8">
        <f t="shared" si="2"/>
        <v>8</v>
      </c>
      <c r="AM28" s="8">
        <f t="shared" si="3"/>
        <v>16</v>
      </c>
      <c r="AN28" s="8">
        <f>COUNTIF(F28:AJ28,"G")</f>
        <v>0</v>
      </c>
      <c r="AO28" s="8">
        <f>COUNTIF(F28:U28,"C/O")*1</f>
        <v>0</v>
      </c>
      <c r="AP28" s="8">
        <f t="shared" si="4"/>
        <v>0</v>
      </c>
      <c r="AQ28" s="8">
        <f t="shared" si="5"/>
        <v>0</v>
      </c>
      <c r="AR28" s="8">
        <f t="shared" si="6"/>
        <v>0</v>
      </c>
      <c r="AS28" s="8">
        <f>COUNTIF(F28:U28,"N+M")*1</f>
        <v>0</v>
      </c>
      <c r="AT28" s="12">
        <f>COUNTIF(F28:U28,"P/O")+COUNTIF(F28:U28,"M/O")+COUNTIF(F28:U28,"E/O")+COUNTIF(F28:U28,"N/O")+COUNTIF(F28:U28,"G/O")</f>
        <v>0</v>
      </c>
      <c r="AU28" s="12">
        <f>COUNTIF(F28:U28,"DD/O")*2</f>
        <v>0</v>
      </c>
      <c r="AV28" s="8">
        <f t="shared" si="7"/>
        <v>4</v>
      </c>
      <c r="AW28" s="8">
        <f>COUNTIF(F28:AJ28,"A")</f>
        <v>1</v>
      </c>
      <c r="AX28" s="12">
        <f>COUNTIF(F28:U28,"P/GH")+COUNTIF(F28:U28,"M/GH")+COUNTIF(F28:U28,"E/GH")+COUNTIF(F28:U28,"N/GH")+COUNTIF(F28:U28,"G/GH")</f>
        <v>0</v>
      </c>
      <c r="AY28" s="8">
        <f>COUNTIF(F28:U28,"GH")*1</f>
        <v>0</v>
      </c>
      <c r="AZ28" s="13">
        <f t="shared" si="8"/>
        <v>26</v>
      </c>
      <c r="BA28" s="16">
        <f t="shared" si="9"/>
        <v>4</v>
      </c>
      <c r="BB28" s="14">
        <f t="shared" si="10"/>
        <v>30</v>
      </c>
      <c r="BC28" s="14">
        <f t="shared" si="11"/>
        <v>0</v>
      </c>
      <c r="BD28" s="14">
        <f t="shared" si="0"/>
        <v>0</v>
      </c>
      <c r="BE28" s="14">
        <f t="shared" si="12"/>
        <v>0</v>
      </c>
      <c r="BF28" s="15"/>
      <c r="BG28" s="15"/>
      <c r="BH28" s="16">
        <f t="shared" si="13"/>
        <v>-30</v>
      </c>
      <c r="BI28" s="4"/>
      <c r="BJ28" s="4">
        <f t="shared" si="14"/>
        <v>0</v>
      </c>
      <c r="BK28" s="4">
        <f t="shared" si="15"/>
        <v>0</v>
      </c>
      <c r="BL28" s="4"/>
      <c r="BM28" s="4">
        <f t="shared" si="16"/>
        <v>0</v>
      </c>
      <c r="BP28" s="37">
        <f t="shared" si="17"/>
        <v>0.33333333333333304</v>
      </c>
      <c r="BQ28" s="23"/>
    </row>
    <row r="29" spans="1:229" ht="15.75" x14ac:dyDescent="0.25">
      <c r="A29" s="8">
        <v>20</v>
      </c>
      <c r="B29" s="43" t="s">
        <v>91</v>
      </c>
      <c r="C29" s="69" t="s">
        <v>92</v>
      </c>
      <c r="D29" s="40"/>
      <c r="E29" s="17" t="s">
        <v>55</v>
      </c>
      <c r="F29" s="52" t="s">
        <v>23</v>
      </c>
      <c r="G29" s="52" t="s">
        <v>27</v>
      </c>
      <c r="H29" s="52" t="s">
        <v>27</v>
      </c>
      <c r="I29" s="52" t="s">
        <v>27</v>
      </c>
      <c r="J29" s="52" t="s">
        <v>27</v>
      </c>
      <c r="K29" s="52" t="s">
        <v>27</v>
      </c>
      <c r="L29" s="52" t="s">
        <v>27</v>
      </c>
      <c r="M29" s="52" t="s">
        <v>23</v>
      </c>
      <c r="N29" s="52" t="s">
        <v>27</v>
      </c>
      <c r="O29" s="52" t="s">
        <v>27</v>
      </c>
      <c r="P29" s="52" t="s">
        <v>27</v>
      </c>
      <c r="Q29" s="52" t="s">
        <v>27</v>
      </c>
      <c r="R29" s="52" t="s">
        <v>27</v>
      </c>
      <c r="S29" s="52" t="s">
        <v>27</v>
      </c>
      <c r="T29" s="58" t="s">
        <v>23</v>
      </c>
      <c r="U29" s="52" t="s">
        <v>27</v>
      </c>
      <c r="V29" s="53" t="s">
        <v>27</v>
      </c>
      <c r="W29" s="53" t="s">
        <v>27</v>
      </c>
      <c r="X29" s="53" t="s">
        <v>27</v>
      </c>
      <c r="Y29" s="53" t="s">
        <v>27</v>
      </c>
      <c r="Z29" s="53" t="s">
        <v>27</v>
      </c>
      <c r="AA29" s="53" t="s">
        <v>23</v>
      </c>
      <c r="AB29" s="53" t="s">
        <v>27</v>
      </c>
      <c r="AC29" s="53" t="s">
        <v>27</v>
      </c>
      <c r="AD29" s="53" t="s">
        <v>27</v>
      </c>
      <c r="AE29" s="53" t="s">
        <v>27</v>
      </c>
      <c r="AF29" s="53" t="s">
        <v>27</v>
      </c>
      <c r="AG29" s="53" t="s">
        <v>27</v>
      </c>
      <c r="AH29" s="59" t="s">
        <v>23</v>
      </c>
      <c r="AI29" s="59" t="s">
        <v>27</v>
      </c>
      <c r="AJ29" s="59" t="s">
        <v>25</v>
      </c>
      <c r="AK29" s="50">
        <f t="shared" si="1"/>
        <v>0</v>
      </c>
      <c r="AL29" s="8">
        <f t="shared" si="2"/>
        <v>0</v>
      </c>
      <c r="AM29" s="8">
        <f t="shared" si="3"/>
        <v>25</v>
      </c>
      <c r="AN29" s="8">
        <f>COUNTIF(F29:AJ29,"G")</f>
        <v>0</v>
      </c>
      <c r="AO29" s="8">
        <f>COUNTIF(F29:U29,"C/O")*1</f>
        <v>0</v>
      </c>
      <c r="AP29" s="8">
        <f t="shared" si="4"/>
        <v>0</v>
      </c>
      <c r="AQ29" s="8">
        <f t="shared" si="5"/>
        <v>0</v>
      </c>
      <c r="AR29" s="8">
        <f t="shared" si="6"/>
        <v>0</v>
      </c>
      <c r="AS29" s="8">
        <f>COUNTIF(F29:U29,"N+M")*1</f>
        <v>0</v>
      </c>
      <c r="AT29" s="12">
        <f>COUNTIF(F29:U29,"P/O")+COUNTIF(F29:U29,"M/O")+COUNTIF(F29:U29,"E/O")+COUNTIF(F29:U29,"N/O")+COUNTIF(F29:U29,"G/O")</f>
        <v>0</v>
      </c>
      <c r="AU29" s="12">
        <f>COUNTIF(F29:U29,"DD/O")*2</f>
        <v>0</v>
      </c>
      <c r="AV29" s="8">
        <f t="shared" si="7"/>
        <v>5</v>
      </c>
      <c r="AW29" s="8">
        <f>COUNTIF(F29:AJ29,"A")</f>
        <v>1</v>
      </c>
      <c r="AX29" s="12">
        <f>COUNTIF(F29:U29,"P/GH")+COUNTIF(F29:U29,"M/GH")+COUNTIF(F29:U29,"E/GH")+COUNTIF(F29:U29,"N/GH")+COUNTIF(F29:U29,"G/GH")</f>
        <v>0</v>
      </c>
      <c r="AY29" s="8">
        <f>COUNTIF(F29:U29,"GH")*1</f>
        <v>0</v>
      </c>
      <c r="AZ29" s="13">
        <f t="shared" si="8"/>
        <v>25</v>
      </c>
      <c r="BA29" s="16">
        <f t="shared" si="9"/>
        <v>5</v>
      </c>
      <c r="BB29" s="14">
        <f t="shared" si="10"/>
        <v>30</v>
      </c>
      <c r="BC29" s="14">
        <f t="shared" si="11"/>
        <v>0</v>
      </c>
      <c r="BD29" s="14">
        <f t="shared" si="0"/>
        <v>0</v>
      </c>
      <c r="BE29" s="14">
        <f t="shared" si="12"/>
        <v>0</v>
      </c>
      <c r="BF29" s="15"/>
      <c r="BG29" s="15"/>
      <c r="BH29" s="16">
        <f t="shared" si="13"/>
        <v>-30</v>
      </c>
      <c r="BI29" s="4"/>
      <c r="BJ29" s="4">
        <f t="shared" si="14"/>
        <v>0</v>
      </c>
      <c r="BK29" s="4">
        <f t="shared" si="15"/>
        <v>0</v>
      </c>
      <c r="BL29" s="4"/>
      <c r="BM29" s="4">
        <f t="shared" si="16"/>
        <v>0</v>
      </c>
      <c r="BP29" s="37">
        <f t="shared" si="17"/>
        <v>-0.83333333333333304</v>
      </c>
    </row>
    <row r="30" spans="1:229" ht="15.75" x14ac:dyDescent="0.25">
      <c r="A30" s="8">
        <v>21</v>
      </c>
      <c r="B30" s="43" t="s">
        <v>93</v>
      </c>
      <c r="C30" s="69" t="s">
        <v>94</v>
      </c>
      <c r="D30" s="40"/>
      <c r="E30" s="17" t="s">
        <v>55</v>
      </c>
      <c r="F30" s="52" t="s">
        <v>27</v>
      </c>
      <c r="G30" s="52" t="s">
        <v>25</v>
      </c>
      <c r="H30" s="52" t="s">
        <v>24</v>
      </c>
      <c r="I30" s="52" t="s">
        <v>24</v>
      </c>
      <c r="J30" s="52" t="s">
        <v>24</v>
      </c>
      <c r="K30" s="52" t="s">
        <v>24</v>
      </c>
      <c r="L30" s="52" t="s">
        <v>24</v>
      </c>
      <c r="M30" s="52" t="s">
        <v>24</v>
      </c>
      <c r="N30" s="52" t="s">
        <v>23</v>
      </c>
      <c r="O30" s="52" t="s">
        <v>24</v>
      </c>
      <c r="P30" s="52" t="s">
        <v>24</v>
      </c>
      <c r="Q30" s="52" t="s">
        <v>24</v>
      </c>
      <c r="R30" s="52" t="s">
        <v>24</v>
      </c>
      <c r="S30" s="52" t="s">
        <v>24</v>
      </c>
      <c r="T30" s="58" t="s">
        <v>24</v>
      </c>
      <c r="U30" s="52" t="s">
        <v>23</v>
      </c>
      <c r="V30" s="53" t="s">
        <v>24</v>
      </c>
      <c r="W30" s="53" t="s">
        <v>24</v>
      </c>
      <c r="X30" s="53" t="s">
        <v>24</v>
      </c>
      <c r="Y30" s="53" t="s">
        <v>24</v>
      </c>
      <c r="Z30" s="53" t="s">
        <v>24</v>
      </c>
      <c r="AA30" s="53" t="s">
        <v>24</v>
      </c>
      <c r="AB30" s="53" t="s">
        <v>23</v>
      </c>
      <c r="AC30" s="53" t="s">
        <v>24</v>
      </c>
      <c r="AD30" s="53" t="s">
        <v>24</v>
      </c>
      <c r="AE30" s="53" t="s">
        <v>24</v>
      </c>
      <c r="AF30" s="53" t="s">
        <v>24</v>
      </c>
      <c r="AG30" s="53" t="s">
        <v>24</v>
      </c>
      <c r="AH30" s="59" t="s">
        <v>24</v>
      </c>
      <c r="AI30" s="59" t="s">
        <v>23</v>
      </c>
      <c r="AJ30" s="59" t="s">
        <v>24</v>
      </c>
      <c r="AK30" s="50">
        <f t="shared" si="1"/>
        <v>25</v>
      </c>
      <c r="AL30" s="8">
        <f t="shared" si="2"/>
        <v>0</v>
      </c>
      <c r="AM30" s="8">
        <f t="shared" si="3"/>
        <v>1</v>
      </c>
      <c r="AN30" s="8">
        <f>COUNTIF(F30:AJ30,"G")</f>
        <v>0</v>
      </c>
      <c r="AO30" s="8">
        <f>COUNTIF(F30:U30,"C/O")*1</f>
        <v>0</v>
      </c>
      <c r="AP30" s="8">
        <f t="shared" si="4"/>
        <v>0</v>
      </c>
      <c r="AQ30" s="8">
        <f t="shared" si="5"/>
        <v>0</v>
      </c>
      <c r="AR30" s="8">
        <f t="shared" si="6"/>
        <v>0</v>
      </c>
      <c r="AS30" s="8">
        <f>COUNTIF(F30:U30,"N+M")*1</f>
        <v>0</v>
      </c>
      <c r="AT30" s="12">
        <f>COUNTIF(F30:U30,"P/O")+COUNTIF(F30:U30,"M/O")+COUNTIF(F30:U30,"E/O")+COUNTIF(F30:U30,"N/O")+COUNTIF(F30:U30,"G/O")</f>
        <v>0</v>
      </c>
      <c r="AU30" s="12">
        <f>COUNTIF(F30:U30,"DD/O")*2</f>
        <v>0</v>
      </c>
      <c r="AV30" s="8">
        <f t="shared" si="7"/>
        <v>4</v>
      </c>
      <c r="AW30" s="8">
        <f>COUNTIF(F30:AJ30,"A")</f>
        <v>1</v>
      </c>
      <c r="AX30" s="12">
        <f>COUNTIF(F30:U30,"P/GH")+COUNTIF(F30:U30,"M/GH")+COUNTIF(F30:U30,"E/GH")+COUNTIF(F30:U30,"N/GH")+COUNTIF(F30:U30,"G/GH")</f>
        <v>0</v>
      </c>
      <c r="AY30" s="8">
        <f>COUNTIF(F30:U30,"GH")*1</f>
        <v>0</v>
      </c>
      <c r="AZ30" s="13">
        <f t="shared" si="8"/>
        <v>26</v>
      </c>
      <c r="BA30" s="16">
        <f t="shared" si="9"/>
        <v>4</v>
      </c>
      <c r="BB30" s="14">
        <f t="shared" si="10"/>
        <v>30</v>
      </c>
      <c r="BC30" s="14">
        <f t="shared" si="11"/>
        <v>0</v>
      </c>
      <c r="BD30" s="14">
        <f t="shared" si="0"/>
        <v>0</v>
      </c>
      <c r="BE30" s="14">
        <f t="shared" si="12"/>
        <v>0</v>
      </c>
      <c r="BF30" s="15"/>
      <c r="BG30" s="15"/>
      <c r="BH30" s="16">
        <f t="shared" si="13"/>
        <v>-30</v>
      </c>
      <c r="BI30" s="4"/>
      <c r="BJ30" s="4">
        <f t="shared" si="14"/>
        <v>0</v>
      </c>
      <c r="BK30" s="4">
        <f t="shared" si="15"/>
        <v>0</v>
      </c>
      <c r="BL30" s="4"/>
      <c r="BM30" s="4">
        <f t="shared" si="16"/>
        <v>0</v>
      </c>
      <c r="BP30" s="37">
        <f t="shared" si="17"/>
        <v>0.33333333333333304</v>
      </c>
      <c r="BQ30" s="23"/>
    </row>
    <row r="31" spans="1:229" ht="15.75" x14ac:dyDescent="0.25">
      <c r="A31" s="8">
        <v>22</v>
      </c>
      <c r="B31" s="43" t="s">
        <v>95</v>
      </c>
      <c r="C31" s="70" t="s">
        <v>96</v>
      </c>
      <c r="D31" s="40"/>
      <c r="E31" s="17" t="s">
        <v>55</v>
      </c>
      <c r="F31" s="52" t="s">
        <v>25</v>
      </c>
      <c r="G31" s="52" t="s">
        <v>25</v>
      </c>
      <c r="H31" s="52" t="s">
        <v>25</v>
      </c>
      <c r="I31" s="52" t="s">
        <v>25</v>
      </c>
      <c r="J31" s="52" t="s">
        <v>25</v>
      </c>
      <c r="K31" s="52" t="s">
        <v>25</v>
      </c>
      <c r="L31" s="52" t="s">
        <v>23</v>
      </c>
      <c r="M31" s="52" t="s">
        <v>27</v>
      </c>
      <c r="N31" s="52" t="s">
        <v>26</v>
      </c>
      <c r="O31" s="52" t="s">
        <v>27</v>
      </c>
      <c r="P31" s="52" t="s">
        <v>27</v>
      </c>
      <c r="Q31" s="52" t="s">
        <v>27</v>
      </c>
      <c r="R31" s="52" t="s">
        <v>27</v>
      </c>
      <c r="S31" s="52" t="s">
        <v>27</v>
      </c>
      <c r="T31" s="58" t="s">
        <v>27</v>
      </c>
      <c r="U31" s="52" t="s">
        <v>27</v>
      </c>
      <c r="V31" s="53" t="s">
        <v>23</v>
      </c>
      <c r="W31" s="53" t="s">
        <v>27</v>
      </c>
      <c r="X31" s="53" t="s">
        <v>27</v>
      </c>
      <c r="Y31" s="53" t="s">
        <v>27</v>
      </c>
      <c r="Z31" s="53" t="s">
        <v>27</v>
      </c>
      <c r="AA31" s="53" t="s">
        <v>27</v>
      </c>
      <c r="AB31" s="53" t="s">
        <v>27</v>
      </c>
      <c r="AC31" s="53" t="s">
        <v>23</v>
      </c>
      <c r="AD31" s="53" t="s">
        <v>27</v>
      </c>
      <c r="AE31" s="53" t="s">
        <v>27</v>
      </c>
      <c r="AF31" s="53" t="s">
        <v>27</v>
      </c>
      <c r="AG31" s="53" t="s">
        <v>27</v>
      </c>
      <c r="AH31" s="59" t="s">
        <v>27</v>
      </c>
      <c r="AI31" s="59" t="s">
        <v>27</v>
      </c>
      <c r="AJ31" s="59" t="s">
        <v>23</v>
      </c>
      <c r="AK31" s="50">
        <f t="shared" si="1"/>
        <v>0</v>
      </c>
      <c r="AL31" s="8">
        <f t="shared" si="2"/>
        <v>1</v>
      </c>
      <c r="AM31" s="8">
        <f t="shared" si="3"/>
        <v>20</v>
      </c>
      <c r="AN31" s="8">
        <f>COUNTIF(F31:AJ31,"G")</f>
        <v>0</v>
      </c>
      <c r="AO31" s="8">
        <f>COUNTIF(F31:U31,"C/O")*1</f>
        <v>0</v>
      </c>
      <c r="AP31" s="8">
        <f t="shared" si="4"/>
        <v>0</v>
      </c>
      <c r="AQ31" s="8">
        <f t="shared" si="5"/>
        <v>0</v>
      </c>
      <c r="AR31" s="8">
        <f t="shared" si="6"/>
        <v>0</v>
      </c>
      <c r="AS31" s="8">
        <f>COUNTIF(F31:U31,"N+M")*1</f>
        <v>0</v>
      </c>
      <c r="AT31" s="12">
        <f>COUNTIF(F31:U31,"P/O")+COUNTIF(F31:U31,"M/O")+COUNTIF(F31:U31,"E/O")+COUNTIF(F31:U31,"N/O")+COUNTIF(F31:U31,"G/O")</f>
        <v>0</v>
      </c>
      <c r="AU31" s="12">
        <f>COUNTIF(F31:U31,"DD/O")*2</f>
        <v>0</v>
      </c>
      <c r="AV31" s="8">
        <f t="shared" si="7"/>
        <v>4</v>
      </c>
      <c r="AW31" s="8">
        <f>COUNTIF(F31:AJ31,"A")</f>
        <v>6</v>
      </c>
      <c r="AX31" s="12">
        <f>COUNTIF(F31:U31,"P/GH")+COUNTIF(F31:U31,"M/GH")+COUNTIF(F31:U31,"E/GH")+COUNTIF(F31:U31,"N/GH")+COUNTIF(F31:U31,"G/GH")</f>
        <v>0</v>
      </c>
      <c r="AY31" s="8">
        <f>COUNTIF(F31:U31,"GH")*1</f>
        <v>0</v>
      </c>
      <c r="AZ31" s="13">
        <f t="shared" si="8"/>
        <v>21</v>
      </c>
      <c r="BA31" s="16">
        <f t="shared" si="9"/>
        <v>4</v>
      </c>
      <c r="BB31" s="14">
        <f t="shared" si="10"/>
        <v>25</v>
      </c>
      <c r="BC31" s="14">
        <f t="shared" si="11"/>
        <v>0</v>
      </c>
      <c r="BD31" s="14">
        <f t="shared" si="0"/>
        <v>0</v>
      </c>
      <c r="BE31" s="14">
        <f t="shared" si="12"/>
        <v>0</v>
      </c>
      <c r="BF31" s="15"/>
      <c r="BG31" s="15"/>
      <c r="BH31" s="16">
        <f t="shared" si="13"/>
        <v>-25</v>
      </c>
      <c r="BI31" s="4"/>
      <c r="BJ31" s="4">
        <f t="shared" si="14"/>
        <v>0</v>
      </c>
      <c r="BK31" s="4">
        <f t="shared" si="15"/>
        <v>0</v>
      </c>
      <c r="BL31" s="4"/>
      <c r="BM31" s="4">
        <f t="shared" si="16"/>
        <v>0</v>
      </c>
      <c r="BP31" s="37">
        <f t="shared" si="17"/>
        <v>-0.5</v>
      </c>
      <c r="BQ31" s="23"/>
    </row>
    <row r="32" spans="1:229" ht="15.75" x14ac:dyDescent="0.25">
      <c r="A32" s="8">
        <v>23</v>
      </c>
      <c r="B32" s="43" t="s">
        <v>97</v>
      </c>
      <c r="C32" s="70" t="s">
        <v>98</v>
      </c>
      <c r="D32" s="40"/>
      <c r="E32" s="17" t="s">
        <v>55</v>
      </c>
      <c r="F32" s="52" t="s">
        <v>27</v>
      </c>
      <c r="G32" s="52" t="s">
        <v>27</v>
      </c>
      <c r="H32" s="52" t="s">
        <v>27</v>
      </c>
      <c r="I32" s="52" t="s">
        <v>23</v>
      </c>
      <c r="J32" s="52" t="s">
        <v>27</v>
      </c>
      <c r="K32" s="52" t="s">
        <v>27</v>
      </c>
      <c r="L32" s="52" t="s">
        <v>27</v>
      </c>
      <c r="M32" s="52" t="s">
        <v>27</v>
      </c>
      <c r="N32" s="52" t="s">
        <v>27</v>
      </c>
      <c r="O32" s="52" t="s">
        <v>27</v>
      </c>
      <c r="P32" s="52" t="s">
        <v>23</v>
      </c>
      <c r="Q32" s="52" t="s">
        <v>27</v>
      </c>
      <c r="R32" s="52" t="s">
        <v>27</v>
      </c>
      <c r="S32" s="52" t="s">
        <v>27</v>
      </c>
      <c r="T32" s="58" t="s">
        <v>27</v>
      </c>
      <c r="U32" s="52" t="s">
        <v>27</v>
      </c>
      <c r="V32" s="53" t="s">
        <v>27</v>
      </c>
      <c r="W32" s="53" t="s">
        <v>23</v>
      </c>
      <c r="X32" s="53" t="s">
        <v>27</v>
      </c>
      <c r="Y32" s="53" t="s">
        <v>27</v>
      </c>
      <c r="Z32" s="53" t="s">
        <v>27</v>
      </c>
      <c r="AA32" s="53" t="s">
        <v>27</v>
      </c>
      <c r="AB32" s="53" t="s">
        <v>27</v>
      </c>
      <c r="AC32" s="53" t="s">
        <v>27</v>
      </c>
      <c r="AD32" s="53" t="s">
        <v>23</v>
      </c>
      <c r="AE32" s="53" t="s">
        <v>27</v>
      </c>
      <c r="AF32" s="53" t="s">
        <v>27</v>
      </c>
      <c r="AG32" s="53" t="s">
        <v>27</v>
      </c>
      <c r="AH32" s="59" t="s">
        <v>27</v>
      </c>
      <c r="AI32" s="59" t="s">
        <v>27</v>
      </c>
      <c r="AJ32" s="59" t="s">
        <v>27</v>
      </c>
      <c r="AK32" s="50">
        <f t="shared" si="1"/>
        <v>0</v>
      </c>
      <c r="AL32" s="8">
        <f t="shared" si="2"/>
        <v>0</v>
      </c>
      <c r="AM32" s="8">
        <f t="shared" si="3"/>
        <v>27</v>
      </c>
      <c r="AN32" s="8">
        <f>COUNTIF(F32:AJ32,"G")</f>
        <v>0</v>
      </c>
      <c r="AO32" s="8">
        <f>COUNTIF(F32:U32,"C/O")*1</f>
        <v>0</v>
      </c>
      <c r="AP32" s="8">
        <f t="shared" si="4"/>
        <v>0</v>
      </c>
      <c r="AQ32" s="8">
        <f t="shared" si="5"/>
        <v>0</v>
      </c>
      <c r="AR32" s="8">
        <f t="shared" si="6"/>
        <v>0</v>
      </c>
      <c r="AS32" s="8">
        <f>COUNTIF(F32:U32,"N+M")*1</f>
        <v>0</v>
      </c>
      <c r="AT32" s="12">
        <f>COUNTIF(F32:U32,"P/O")+COUNTIF(F32:U32,"M/O")+COUNTIF(F32:U32,"E/O")+COUNTIF(F32:U32,"N/O")+COUNTIF(F32:U32,"G/O")</f>
        <v>0</v>
      </c>
      <c r="AU32" s="12">
        <f>COUNTIF(F32:U32,"DD/O")*2</f>
        <v>0</v>
      </c>
      <c r="AV32" s="8">
        <f t="shared" si="7"/>
        <v>4</v>
      </c>
      <c r="AW32" s="8">
        <f>COUNTIF(F32:AJ32,"A")</f>
        <v>0</v>
      </c>
      <c r="AX32" s="12">
        <f>COUNTIF(F32:U32,"P/GH")+COUNTIF(F32:U32,"M/GH")+COUNTIF(F32:U32,"E/GH")+COUNTIF(F32:U32,"N/GH")+COUNTIF(F32:U32,"G/GH")</f>
        <v>0</v>
      </c>
      <c r="AY32" s="8">
        <f>COUNTIF(F32:U32,"GH")*1</f>
        <v>0</v>
      </c>
      <c r="AZ32" s="13">
        <f t="shared" si="8"/>
        <v>27</v>
      </c>
      <c r="BA32" s="16">
        <f t="shared" si="9"/>
        <v>4</v>
      </c>
      <c r="BB32" s="14">
        <f t="shared" si="10"/>
        <v>31</v>
      </c>
      <c r="BC32" s="14">
        <f t="shared" si="11"/>
        <v>0</v>
      </c>
      <c r="BD32" s="14">
        <f t="shared" si="0"/>
        <v>0</v>
      </c>
      <c r="BE32" s="14">
        <f t="shared" si="12"/>
        <v>0</v>
      </c>
      <c r="BF32" s="15"/>
      <c r="BG32" s="15"/>
      <c r="BH32" s="16">
        <f t="shared" si="13"/>
        <v>-31</v>
      </c>
      <c r="BI32" s="4"/>
      <c r="BJ32" s="4">
        <f t="shared" si="14"/>
        <v>0</v>
      </c>
      <c r="BK32" s="4">
        <f t="shared" si="15"/>
        <v>0</v>
      </c>
      <c r="BL32" s="4"/>
      <c r="BM32" s="4">
        <f t="shared" si="16"/>
        <v>0</v>
      </c>
      <c r="BP32" s="37">
        <f t="shared" si="17"/>
        <v>0.5</v>
      </c>
      <c r="BQ32" s="23"/>
    </row>
    <row r="33" spans="1:69" ht="15.75" x14ac:dyDescent="0.25">
      <c r="A33" s="8">
        <v>24</v>
      </c>
      <c r="B33" s="43" t="s">
        <v>99</v>
      </c>
      <c r="C33" s="69" t="s">
        <v>100</v>
      </c>
      <c r="D33" s="40"/>
      <c r="E33" s="17" t="s">
        <v>55</v>
      </c>
      <c r="F33" s="52" t="s">
        <v>26</v>
      </c>
      <c r="G33" s="52" t="s">
        <v>26</v>
      </c>
      <c r="H33" s="52" t="s">
        <v>26</v>
      </c>
      <c r="I33" s="52" t="s">
        <v>26</v>
      </c>
      <c r="J33" s="52" t="s">
        <v>23</v>
      </c>
      <c r="K33" s="52" t="s">
        <v>26</v>
      </c>
      <c r="L33" s="52" t="s">
        <v>26</v>
      </c>
      <c r="M33" s="52" t="s">
        <v>26</v>
      </c>
      <c r="N33" s="52" t="s">
        <v>26</v>
      </c>
      <c r="O33" s="52" t="s">
        <v>26</v>
      </c>
      <c r="P33" s="52" t="s">
        <v>26</v>
      </c>
      <c r="Q33" s="52" t="s">
        <v>23</v>
      </c>
      <c r="R33" s="52" t="s">
        <v>26</v>
      </c>
      <c r="S33" s="52" t="s">
        <v>26</v>
      </c>
      <c r="T33" s="58" t="s">
        <v>26</v>
      </c>
      <c r="U33" s="52" t="s">
        <v>24</v>
      </c>
      <c r="V33" s="53" t="s">
        <v>26</v>
      </c>
      <c r="W33" s="53" t="s">
        <v>26</v>
      </c>
      <c r="X33" s="53" t="s">
        <v>23</v>
      </c>
      <c r="Y33" s="53" t="s">
        <v>26</v>
      </c>
      <c r="Z33" s="53" t="s">
        <v>26</v>
      </c>
      <c r="AA33" s="53" t="s">
        <v>27</v>
      </c>
      <c r="AB33" s="53" t="s">
        <v>26</v>
      </c>
      <c r="AC33" s="53" t="s">
        <v>26</v>
      </c>
      <c r="AD33" s="53" t="s">
        <v>26</v>
      </c>
      <c r="AE33" s="53" t="s">
        <v>23</v>
      </c>
      <c r="AF33" s="53" t="s">
        <v>26</v>
      </c>
      <c r="AG33" s="53" t="s">
        <v>26</v>
      </c>
      <c r="AH33" s="59" t="s">
        <v>26</v>
      </c>
      <c r="AI33" s="59" t="s">
        <v>26</v>
      </c>
      <c r="AJ33" s="59" t="s">
        <v>26</v>
      </c>
      <c r="AK33" s="50">
        <f t="shared" si="1"/>
        <v>1</v>
      </c>
      <c r="AL33" s="8">
        <f t="shared" si="2"/>
        <v>25</v>
      </c>
      <c r="AM33" s="8">
        <f t="shared" si="3"/>
        <v>1</v>
      </c>
      <c r="AN33" s="8">
        <f>COUNTIF(F33:AJ33,"G")</f>
        <v>0</v>
      </c>
      <c r="AO33" s="8">
        <f>COUNTIF(F33:U33,"C/O")*1</f>
        <v>0</v>
      </c>
      <c r="AP33" s="8">
        <f t="shared" si="4"/>
        <v>0</v>
      </c>
      <c r="AQ33" s="8">
        <f t="shared" si="5"/>
        <v>0</v>
      </c>
      <c r="AR33" s="8">
        <f t="shared" si="6"/>
        <v>0</v>
      </c>
      <c r="AS33" s="8">
        <f>COUNTIF(F33:U33,"N+M")*1</f>
        <v>0</v>
      </c>
      <c r="AT33" s="12">
        <f>COUNTIF(F33:U33,"P/O")+COUNTIF(F33:U33,"M/O")+COUNTIF(F33:U33,"E/O")+COUNTIF(F33:U33,"N/O")+COUNTIF(F33:U33,"G/O")</f>
        <v>0</v>
      </c>
      <c r="AU33" s="12">
        <f>COUNTIF(F33:U33,"DD/O")*2</f>
        <v>0</v>
      </c>
      <c r="AV33" s="8">
        <f t="shared" si="7"/>
        <v>4</v>
      </c>
      <c r="AW33" s="8">
        <f>COUNTIF(F33:AJ33,"A")</f>
        <v>0</v>
      </c>
      <c r="AX33" s="12">
        <f>COUNTIF(F33:U33,"P/GH")+COUNTIF(F33:U33,"M/GH")+COUNTIF(F33:U33,"E/GH")+COUNTIF(F33:U33,"N/GH")+COUNTIF(F33:U33,"G/GH")</f>
        <v>0</v>
      </c>
      <c r="AY33" s="8">
        <f>COUNTIF(F33:U33,"GH")*1</f>
        <v>0</v>
      </c>
      <c r="AZ33" s="13">
        <f t="shared" si="8"/>
        <v>27</v>
      </c>
      <c r="BA33" s="16">
        <f t="shared" si="9"/>
        <v>4</v>
      </c>
      <c r="BB33" s="14">
        <f t="shared" si="10"/>
        <v>31</v>
      </c>
      <c r="BC33" s="14">
        <f t="shared" si="11"/>
        <v>0</v>
      </c>
      <c r="BD33" s="14">
        <f t="shared" si="0"/>
        <v>0</v>
      </c>
      <c r="BE33" s="14">
        <f t="shared" si="12"/>
        <v>0</v>
      </c>
      <c r="BF33" s="15"/>
      <c r="BG33" s="15"/>
      <c r="BH33" s="16">
        <f t="shared" si="13"/>
        <v>-31</v>
      </c>
      <c r="BI33" s="4"/>
      <c r="BJ33" s="4">
        <f t="shared" si="14"/>
        <v>0</v>
      </c>
      <c r="BK33" s="4">
        <f t="shared" si="15"/>
        <v>0</v>
      </c>
      <c r="BL33" s="4"/>
      <c r="BM33" s="4">
        <f t="shared" si="16"/>
        <v>0</v>
      </c>
      <c r="BP33" s="37">
        <f t="shared" si="17"/>
        <v>0.5</v>
      </c>
      <c r="BQ33" s="23"/>
    </row>
    <row r="34" spans="1:69" s="32" customFormat="1" ht="15.75" x14ac:dyDescent="0.25">
      <c r="A34" s="8">
        <v>25</v>
      </c>
      <c r="B34" s="43" t="s">
        <v>101</v>
      </c>
      <c r="C34" s="69" t="s">
        <v>102</v>
      </c>
      <c r="D34" s="40"/>
      <c r="E34" s="17" t="s">
        <v>55</v>
      </c>
      <c r="F34" s="52" t="s">
        <v>26</v>
      </c>
      <c r="G34" s="52" t="s">
        <v>26</v>
      </c>
      <c r="H34" s="52" t="s">
        <v>26</v>
      </c>
      <c r="I34" s="52" t="s">
        <v>24</v>
      </c>
      <c r="J34" s="52" t="s">
        <v>24</v>
      </c>
      <c r="K34" s="52" t="s">
        <v>23</v>
      </c>
      <c r="L34" s="52" t="s">
        <v>24</v>
      </c>
      <c r="M34" s="52" t="s">
        <v>24</v>
      </c>
      <c r="N34" s="52" t="s">
        <v>24</v>
      </c>
      <c r="O34" s="52" t="s">
        <v>24</v>
      </c>
      <c r="P34" s="52" t="s">
        <v>24</v>
      </c>
      <c r="Q34" s="52" t="s">
        <v>24</v>
      </c>
      <c r="R34" s="52" t="s">
        <v>23</v>
      </c>
      <c r="S34" s="52" t="s">
        <v>27</v>
      </c>
      <c r="T34" s="58" t="s">
        <v>27</v>
      </c>
      <c r="U34" s="52" t="s">
        <v>27</v>
      </c>
      <c r="V34" s="53" t="s">
        <v>27</v>
      </c>
      <c r="W34" s="53" t="s">
        <v>27</v>
      </c>
      <c r="X34" s="53" t="s">
        <v>27</v>
      </c>
      <c r="Y34" s="53" t="s">
        <v>23</v>
      </c>
      <c r="Z34" s="53" t="s">
        <v>26</v>
      </c>
      <c r="AA34" s="53" t="s">
        <v>24</v>
      </c>
      <c r="AB34" s="53" t="s">
        <v>26</v>
      </c>
      <c r="AC34" s="53" t="s">
        <v>24</v>
      </c>
      <c r="AD34" s="53" t="s">
        <v>26</v>
      </c>
      <c r="AE34" s="53" t="s">
        <v>24</v>
      </c>
      <c r="AF34" s="53" t="s">
        <v>23</v>
      </c>
      <c r="AG34" s="53" t="s">
        <v>26</v>
      </c>
      <c r="AH34" s="59" t="s">
        <v>24</v>
      </c>
      <c r="AI34" s="59" t="s">
        <v>24</v>
      </c>
      <c r="AJ34" s="59" t="s">
        <v>24</v>
      </c>
      <c r="AK34" s="50">
        <f t="shared" si="1"/>
        <v>14</v>
      </c>
      <c r="AL34" s="8">
        <f t="shared" si="2"/>
        <v>7</v>
      </c>
      <c r="AM34" s="8">
        <f t="shared" si="3"/>
        <v>6</v>
      </c>
      <c r="AN34" s="8">
        <f>COUNTIF(F34:AJ34,"G")</f>
        <v>0</v>
      </c>
      <c r="AO34" s="8">
        <f>COUNTIF(F34:U34,"C/O")*1</f>
        <v>0</v>
      </c>
      <c r="AP34" s="8">
        <f t="shared" si="4"/>
        <v>0</v>
      </c>
      <c r="AQ34" s="8">
        <f t="shared" si="5"/>
        <v>0</v>
      </c>
      <c r="AR34" s="8">
        <f t="shared" si="6"/>
        <v>0</v>
      </c>
      <c r="AS34" s="8">
        <f>COUNTIF(F34:U34,"N+M")*1</f>
        <v>0</v>
      </c>
      <c r="AT34" s="12">
        <f>COUNTIF(F34:U34,"P/O")+COUNTIF(F34:U34,"M/O")+COUNTIF(F34:U34,"E/O")+COUNTIF(F34:U34,"N/O")+COUNTIF(F34:U34,"G/O")</f>
        <v>0</v>
      </c>
      <c r="AU34" s="12">
        <f>COUNTIF(F34:U34,"DD/O")*2</f>
        <v>0</v>
      </c>
      <c r="AV34" s="8">
        <f t="shared" si="7"/>
        <v>4</v>
      </c>
      <c r="AW34" s="8">
        <f>COUNTIF(F34:AJ34,"A")</f>
        <v>0</v>
      </c>
      <c r="AX34" s="12">
        <f>COUNTIF(F34:U34,"P/GH")+COUNTIF(F34:U34,"M/GH")+COUNTIF(F34:U34,"E/GH")+COUNTIF(F34:U34,"N/GH")+COUNTIF(F34:U34,"G/GH")</f>
        <v>0</v>
      </c>
      <c r="AY34" s="8">
        <f>COUNTIF(F34:U34,"GH")*1</f>
        <v>0</v>
      </c>
      <c r="AZ34" s="13">
        <f t="shared" si="8"/>
        <v>27</v>
      </c>
      <c r="BA34" s="16">
        <f t="shared" si="9"/>
        <v>4</v>
      </c>
      <c r="BB34" s="33">
        <f t="shared" si="10"/>
        <v>31</v>
      </c>
      <c r="BC34" s="33">
        <f t="shared" si="11"/>
        <v>0</v>
      </c>
      <c r="BD34" s="33">
        <f t="shared" si="0"/>
        <v>0</v>
      </c>
      <c r="BE34" s="33">
        <f t="shared" si="12"/>
        <v>0</v>
      </c>
      <c r="BF34" s="34"/>
      <c r="BG34" s="34"/>
      <c r="BH34" s="35">
        <f t="shared" si="13"/>
        <v>-31</v>
      </c>
      <c r="BJ34" s="32">
        <f t="shared" si="14"/>
        <v>0</v>
      </c>
      <c r="BK34" s="32">
        <f t="shared" si="15"/>
        <v>0</v>
      </c>
      <c r="BM34" s="32">
        <f t="shared" si="16"/>
        <v>0</v>
      </c>
      <c r="BP34" s="37">
        <f t="shared" si="17"/>
        <v>0.5</v>
      </c>
    </row>
    <row r="35" spans="1:69" ht="15.75" x14ac:dyDescent="0.25">
      <c r="A35" s="8">
        <v>26</v>
      </c>
      <c r="B35" s="43" t="s">
        <v>103</v>
      </c>
      <c r="C35" s="69" t="s">
        <v>104</v>
      </c>
      <c r="D35" s="40"/>
      <c r="E35" s="17" t="s">
        <v>55</v>
      </c>
      <c r="F35" s="52" t="s">
        <v>25</v>
      </c>
      <c r="G35" s="52" t="s">
        <v>25</v>
      </c>
      <c r="H35" s="52" t="s">
        <v>25</v>
      </c>
      <c r="I35" s="52" t="s">
        <v>25</v>
      </c>
      <c r="J35" s="52" t="s">
        <v>25</v>
      </c>
      <c r="K35" s="52" t="s">
        <v>25</v>
      </c>
      <c r="L35" s="52" t="s">
        <v>25</v>
      </c>
      <c r="M35" s="52" t="s">
        <v>25</v>
      </c>
      <c r="N35" s="52" t="s">
        <v>25</v>
      </c>
      <c r="O35" s="52" t="s">
        <v>25</v>
      </c>
      <c r="P35" s="52" t="s">
        <v>25</v>
      </c>
      <c r="Q35" s="52" t="s">
        <v>25</v>
      </c>
      <c r="R35" s="52" t="s">
        <v>25</v>
      </c>
      <c r="S35" s="52" t="s">
        <v>25</v>
      </c>
      <c r="T35" s="58" t="s">
        <v>25</v>
      </c>
      <c r="U35" s="52" t="s">
        <v>24</v>
      </c>
      <c r="V35" s="53" t="s">
        <v>24</v>
      </c>
      <c r="W35" s="53" t="s">
        <v>24</v>
      </c>
      <c r="X35" s="53" t="s">
        <v>24</v>
      </c>
      <c r="Y35" s="53" t="s">
        <v>24</v>
      </c>
      <c r="Z35" s="53" t="s">
        <v>23</v>
      </c>
      <c r="AA35" s="53" t="s">
        <v>24</v>
      </c>
      <c r="AB35" s="53" t="s">
        <v>24</v>
      </c>
      <c r="AC35" s="53" t="s">
        <v>24</v>
      </c>
      <c r="AD35" s="53" t="s">
        <v>24</v>
      </c>
      <c r="AE35" s="53" t="s">
        <v>24</v>
      </c>
      <c r="AF35" s="53" t="s">
        <v>24</v>
      </c>
      <c r="AG35" s="53" t="s">
        <v>23</v>
      </c>
      <c r="AH35" s="59" t="s">
        <v>24</v>
      </c>
      <c r="AI35" s="59" t="s">
        <v>24</v>
      </c>
      <c r="AJ35" s="59" t="s">
        <v>24</v>
      </c>
      <c r="AK35" s="50">
        <f t="shared" si="1"/>
        <v>14</v>
      </c>
      <c r="AL35" s="8">
        <f t="shared" si="2"/>
        <v>0</v>
      </c>
      <c r="AM35" s="8">
        <f t="shared" si="3"/>
        <v>0</v>
      </c>
      <c r="AN35" s="8">
        <f>COUNTIF(F35:AJ35,"G")</f>
        <v>0</v>
      </c>
      <c r="AO35" s="8">
        <f>COUNTIF(F35:U35,"C/O")*1</f>
        <v>0</v>
      </c>
      <c r="AP35" s="8">
        <f t="shared" si="4"/>
        <v>0</v>
      </c>
      <c r="AQ35" s="8">
        <f t="shared" si="5"/>
        <v>0</v>
      </c>
      <c r="AR35" s="8">
        <f t="shared" si="6"/>
        <v>0</v>
      </c>
      <c r="AS35" s="8">
        <f>COUNTIF(F35:U35,"N+M")*1</f>
        <v>0</v>
      </c>
      <c r="AT35" s="12">
        <f>COUNTIF(F35:U35,"P/O")+COUNTIF(F35:U35,"M/O")+COUNTIF(F35:U35,"E/O")+COUNTIF(F35:U35,"N/O")+COUNTIF(F35:U35,"G/O")</f>
        <v>0</v>
      </c>
      <c r="AU35" s="12">
        <f>COUNTIF(F35:U35,"DD/O")*2</f>
        <v>0</v>
      </c>
      <c r="AV35" s="8">
        <f t="shared" si="7"/>
        <v>2</v>
      </c>
      <c r="AW35" s="8">
        <f>COUNTIF(F35:AJ35,"A")</f>
        <v>15</v>
      </c>
      <c r="AX35" s="12">
        <f>COUNTIF(F35:U35,"P/GH")+COUNTIF(F35:U35,"M/GH")+COUNTIF(F35:U35,"E/GH")+COUNTIF(F35:U35,"N/GH")+COUNTIF(F35:U35,"G/GH")</f>
        <v>0</v>
      </c>
      <c r="AY35" s="8">
        <f>COUNTIF(F35:U35,"GH")*1</f>
        <v>0</v>
      </c>
      <c r="AZ35" s="13">
        <f t="shared" si="8"/>
        <v>14</v>
      </c>
      <c r="BA35" s="16">
        <f t="shared" si="9"/>
        <v>2</v>
      </c>
      <c r="BB35" s="14">
        <f t="shared" si="10"/>
        <v>16</v>
      </c>
      <c r="BC35" s="14">
        <f t="shared" si="11"/>
        <v>0</v>
      </c>
      <c r="BD35" s="14">
        <f t="shared" si="0"/>
        <v>0</v>
      </c>
      <c r="BE35" s="14">
        <f t="shared" si="12"/>
        <v>0</v>
      </c>
      <c r="BF35" s="15"/>
      <c r="BG35" s="15"/>
      <c r="BH35" s="16">
        <f t="shared" si="13"/>
        <v>-16</v>
      </c>
      <c r="BI35" s="4"/>
      <c r="BJ35" s="4">
        <f t="shared" si="14"/>
        <v>0</v>
      </c>
      <c r="BK35" s="4">
        <f t="shared" si="15"/>
        <v>0</v>
      </c>
      <c r="BL35" s="4"/>
      <c r="BM35" s="4">
        <f t="shared" si="16"/>
        <v>0</v>
      </c>
      <c r="BP35" s="37">
        <f t="shared" si="17"/>
        <v>0.33333333333333348</v>
      </c>
      <c r="BQ35" s="23"/>
    </row>
    <row r="36" spans="1:69" ht="15.75" x14ac:dyDescent="0.25">
      <c r="A36" s="8">
        <v>27</v>
      </c>
      <c r="B36" s="43" t="s">
        <v>105</v>
      </c>
      <c r="C36" s="69" t="s">
        <v>106</v>
      </c>
      <c r="D36" s="40"/>
      <c r="E36" s="17" t="s">
        <v>55</v>
      </c>
      <c r="F36" s="52" t="s">
        <v>23</v>
      </c>
      <c r="G36" s="52" t="s">
        <v>24</v>
      </c>
      <c r="H36" s="52" t="s">
        <v>24</v>
      </c>
      <c r="I36" s="52" t="s">
        <v>24</v>
      </c>
      <c r="J36" s="52" t="s">
        <v>24</v>
      </c>
      <c r="K36" s="52" t="s">
        <v>24</v>
      </c>
      <c r="L36" s="52" t="s">
        <v>24</v>
      </c>
      <c r="M36" s="52" t="s">
        <v>23</v>
      </c>
      <c r="N36" s="52" t="s">
        <v>26</v>
      </c>
      <c r="O36" s="52" t="s">
        <v>24</v>
      </c>
      <c r="P36" s="52" t="s">
        <v>24</v>
      </c>
      <c r="Q36" s="52" t="s">
        <v>24</v>
      </c>
      <c r="R36" s="52" t="s">
        <v>24</v>
      </c>
      <c r="S36" s="52" t="s">
        <v>24</v>
      </c>
      <c r="T36" s="58" t="s">
        <v>23</v>
      </c>
      <c r="U36" s="52" t="s">
        <v>24</v>
      </c>
      <c r="V36" s="53" t="s">
        <v>26</v>
      </c>
      <c r="W36" s="53" t="s">
        <v>26</v>
      </c>
      <c r="X36" s="53" t="s">
        <v>26</v>
      </c>
      <c r="Y36" s="53" t="s">
        <v>25</v>
      </c>
      <c r="Z36" s="53" t="s">
        <v>26</v>
      </c>
      <c r="AA36" s="53" t="s">
        <v>27</v>
      </c>
      <c r="AB36" s="53" t="s">
        <v>23</v>
      </c>
      <c r="AC36" s="53" t="s">
        <v>27</v>
      </c>
      <c r="AD36" s="53" t="s">
        <v>27</v>
      </c>
      <c r="AE36" s="53" t="s">
        <v>27</v>
      </c>
      <c r="AF36" s="53" t="s">
        <v>27</v>
      </c>
      <c r="AG36" s="53" t="s">
        <v>27</v>
      </c>
      <c r="AH36" s="59" t="s">
        <v>23</v>
      </c>
      <c r="AI36" s="59" t="s">
        <v>24</v>
      </c>
      <c r="AJ36" s="59" t="s">
        <v>25</v>
      </c>
      <c r="AK36" s="50">
        <f t="shared" si="1"/>
        <v>13</v>
      </c>
      <c r="AL36" s="8">
        <f t="shared" si="2"/>
        <v>5</v>
      </c>
      <c r="AM36" s="8">
        <f t="shared" si="3"/>
        <v>6</v>
      </c>
      <c r="AN36" s="8">
        <f>COUNTIF(F36:AJ36,"G")</f>
        <v>0</v>
      </c>
      <c r="AO36" s="8">
        <f>COUNTIF(F36:U36,"C/O")*1</f>
        <v>0</v>
      </c>
      <c r="AP36" s="8">
        <f t="shared" si="4"/>
        <v>0</v>
      </c>
      <c r="AQ36" s="8">
        <f t="shared" si="5"/>
        <v>0</v>
      </c>
      <c r="AR36" s="8">
        <f t="shared" si="6"/>
        <v>0</v>
      </c>
      <c r="AS36" s="8">
        <f>COUNTIF(F36:U36,"N+M")*1</f>
        <v>0</v>
      </c>
      <c r="AT36" s="12">
        <f>COUNTIF(F36:U36,"P/O")+COUNTIF(F36:U36,"M/O")+COUNTIF(F36:U36,"E/O")+COUNTIF(F36:U36,"N/O")+COUNTIF(F36:U36,"G/O")</f>
        <v>0</v>
      </c>
      <c r="AU36" s="12">
        <f>COUNTIF(F36:U36,"DD/O")*2</f>
        <v>0</v>
      </c>
      <c r="AV36" s="8">
        <f t="shared" si="7"/>
        <v>5</v>
      </c>
      <c r="AW36" s="8">
        <f>COUNTIF(F36:AJ36,"A")</f>
        <v>2</v>
      </c>
      <c r="AX36" s="12">
        <f>COUNTIF(F36:U36,"P/GH")+COUNTIF(F36:U36,"M/GH")+COUNTIF(F36:U36,"E/GH")+COUNTIF(F36:U36,"N/GH")+COUNTIF(F36:U36,"G/GH")</f>
        <v>0</v>
      </c>
      <c r="AY36" s="8">
        <f>COUNTIF(F36:U36,"GH")*1</f>
        <v>0</v>
      </c>
      <c r="AZ36" s="13">
        <f t="shared" si="8"/>
        <v>24</v>
      </c>
      <c r="BA36" s="16">
        <f t="shared" si="9"/>
        <v>5</v>
      </c>
      <c r="BB36" s="14">
        <f t="shared" si="10"/>
        <v>29</v>
      </c>
      <c r="BC36" s="14">
        <f t="shared" si="11"/>
        <v>0</v>
      </c>
      <c r="BD36" s="14">
        <f t="shared" si="0"/>
        <v>0</v>
      </c>
      <c r="BE36" s="14">
        <f t="shared" si="12"/>
        <v>0</v>
      </c>
      <c r="BF36" s="17"/>
      <c r="BG36" s="15"/>
      <c r="BH36" s="16">
        <f t="shared" si="13"/>
        <v>-29</v>
      </c>
      <c r="BI36" s="4"/>
      <c r="BJ36" s="4">
        <f t="shared" si="14"/>
        <v>0</v>
      </c>
      <c r="BK36" s="4">
        <f t="shared" si="15"/>
        <v>0</v>
      </c>
      <c r="BL36" s="4"/>
      <c r="BM36" s="4">
        <f t="shared" si="16"/>
        <v>0</v>
      </c>
      <c r="BP36" s="37">
        <f t="shared" si="17"/>
        <v>-1</v>
      </c>
    </row>
    <row r="37" spans="1:69" ht="15.75" x14ac:dyDescent="0.25">
      <c r="A37" s="8">
        <v>28</v>
      </c>
      <c r="B37" s="43" t="s">
        <v>107</v>
      </c>
      <c r="C37" s="69" t="s">
        <v>108</v>
      </c>
      <c r="D37" s="40"/>
      <c r="E37" s="17" t="s">
        <v>55</v>
      </c>
      <c r="F37" s="52" t="s">
        <v>26</v>
      </c>
      <c r="G37" s="52" t="s">
        <v>23</v>
      </c>
      <c r="H37" s="52" t="s">
        <v>26</v>
      </c>
      <c r="I37" s="52" t="s">
        <v>26</v>
      </c>
      <c r="J37" s="52" t="s">
        <v>26</v>
      </c>
      <c r="K37" s="52" t="s">
        <v>26</v>
      </c>
      <c r="L37" s="52" t="s">
        <v>26</v>
      </c>
      <c r="M37" s="52" t="s">
        <v>26</v>
      </c>
      <c r="N37" s="52" t="s">
        <v>23</v>
      </c>
      <c r="O37" s="52" t="s">
        <v>27</v>
      </c>
      <c r="P37" s="52" t="s">
        <v>27</v>
      </c>
      <c r="Q37" s="52" t="s">
        <v>27</v>
      </c>
      <c r="R37" s="52" t="s">
        <v>26</v>
      </c>
      <c r="S37" s="52" t="s">
        <v>27</v>
      </c>
      <c r="T37" s="58" t="s">
        <v>27</v>
      </c>
      <c r="U37" s="52" t="s">
        <v>23</v>
      </c>
      <c r="V37" s="53" t="s">
        <v>24</v>
      </c>
      <c r="W37" s="53" t="s">
        <v>24</v>
      </c>
      <c r="X37" s="53" t="s">
        <v>24</v>
      </c>
      <c r="Y37" s="53" t="s">
        <v>24</v>
      </c>
      <c r="Z37" s="53" t="s">
        <v>24</v>
      </c>
      <c r="AA37" s="53" t="s">
        <v>24</v>
      </c>
      <c r="AB37" s="53" t="s">
        <v>23</v>
      </c>
      <c r="AC37" s="53" t="s">
        <v>24</v>
      </c>
      <c r="AD37" s="53" t="s">
        <v>24</v>
      </c>
      <c r="AE37" s="53" t="s">
        <v>24</v>
      </c>
      <c r="AF37" s="53" t="s">
        <v>24</v>
      </c>
      <c r="AG37" s="53" t="s">
        <v>27</v>
      </c>
      <c r="AH37" s="59" t="s">
        <v>27</v>
      </c>
      <c r="AI37" s="59" t="s">
        <v>23</v>
      </c>
      <c r="AJ37" s="59" t="s">
        <v>24</v>
      </c>
      <c r="AK37" s="50">
        <f t="shared" si="1"/>
        <v>11</v>
      </c>
      <c r="AL37" s="8">
        <f t="shared" si="2"/>
        <v>8</v>
      </c>
      <c r="AM37" s="8">
        <f t="shared" si="3"/>
        <v>7</v>
      </c>
      <c r="AN37" s="8">
        <f>COUNTIF(F37:AJ37,"G")</f>
        <v>0</v>
      </c>
      <c r="AO37" s="8">
        <f>COUNTIF(F37:U37,"C/O")*1</f>
        <v>0</v>
      </c>
      <c r="AP37" s="8">
        <f t="shared" si="4"/>
        <v>0</v>
      </c>
      <c r="AQ37" s="8">
        <f t="shared" si="5"/>
        <v>0</v>
      </c>
      <c r="AR37" s="8">
        <f t="shared" si="6"/>
        <v>0</v>
      </c>
      <c r="AS37" s="8">
        <f>COUNTIF(F37:U37,"N+M")*1</f>
        <v>0</v>
      </c>
      <c r="AT37" s="12">
        <f>COUNTIF(F37:U37,"P/O")+COUNTIF(F37:U37,"M/O")+COUNTIF(F37:U37,"E/O")+COUNTIF(F37:U37,"N/O")+COUNTIF(F37:U37,"G/O")</f>
        <v>0</v>
      </c>
      <c r="AU37" s="12">
        <f>COUNTIF(F37:U37,"DD/O")*2</f>
        <v>0</v>
      </c>
      <c r="AV37" s="8">
        <f t="shared" si="7"/>
        <v>5</v>
      </c>
      <c r="AW37" s="8">
        <f>COUNTIF(F37:AJ37,"A")</f>
        <v>0</v>
      </c>
      <c r="AX37" s="12">
        <f>COUNTIF(F37:U37,"P/GH")+COUNTIF(F37:U37,"M/GH")+COUNTIF(F37:U37,"E/GH")+COUNTIF(F37:U37,"N/GH")+COUNTIF(F37:U37,"G/GH")</f>
        <v>0</v>
      </c>
      <c r="AY37" s="8">
        <f>COUNTIF(F37:U37,"GH")*1</f>
        <v>0</v>
      </c>
      <c r="AZ37" s="13">
        <f t="shared" si="8"/>
        <v>26</v>
      </c>
      <c r="BA37" s="16">
        <f t="shared" si="9"/>
        <v>5</v>
      </c>
      <c r="BB37" s="14">
        <f t="shared" si="10"/>
        <v>31</v>
      </c>
      <c r="BC37" s="14">
        <f t="shared" si="11"/>
        <v>0</v>
      </c>
      <c r="BD37" s="14">
        <f t="shared" si="0"/>
        <v>0</v>
      </c>
      <c r="BE37" s="14">
        <f t="shared" si="12"/>
        <v>0</v>
      </c>
      <c r="BF37" s="15"/>
      <c r="BG37" s="15"/>
      <c r="BH37" s="16">
        <f t="shared" si="13"/>
        <v>-31</v>
      </c>
      <c r="BI37" s="4"/>
      <c r="BJ37" s="4">
        <f t="shared" si="14"/>
        <v>0</v>
      </c>
      <c r="BK37" s="4">
        <f t="shared" si="15"/>
        <v>0</v>
      </c>
      <c r="BL37" s="4"/>
      <c r="BM37" s="4">
        <f t="shared" si="16"/>
        <v>0</v>
      </c>
      <c r="BP37" s="37">
        <f t="shared" si="17"/>
        <v>-0.66666666666666696</v>
      </c>
    </row>
    <row r="38" spans="1:69" ht="15.75" x14ac:dyDescent="0.25">
      <c r="A38" s="8">
        <v>29</v>
      </c>
      <c r="B38" s="43" t="s">
        <v>109</v>
      </c>
      <c r="C38" s="69" t="s">
        <v>29</v>
      </c>
      <c r="D38" s="40"/>
      <c r="E38" s="17" t="s">
        <v>55</v>
      </c>
      <c r="F38" s="52" t="s">
        <v>27</v>
      </c>
      <c r="G38" s="52" t="s">
        <v>27</v>
      </c>
      <c r="H38" s="52" t="s">
        <v>23</v>
      </c>
      <c r="I38" s="52" t="s">
        <v>26</v>
      </c>
      <c r="J38" s="52" t="s">
        <v>26</v>
      </c>
      <c r="K38" s="52" t="s">
        <v>26</v>
      </c>
      <c r="L38" s="52" t="s">
        <v>26</v>
      </c>
      <c r="M38" s="52" t="s">
        <v>26</v>
      </c>
      <c r="N38" s="52" t="s">
        <v>26</v>
      </c>
      <c r="O38" s="52" t="s">
        <v>23</v>
      </c>
      <c r="P38" s="52" t="s">
        <v>27</v>
      </c>
      <c r="Q38" s="52" t="s">
        <v>27</v>
      </c>
      <c r="R38" s="52" t="s">
        <v>27</v>
      </c>
      <c r="S38" s="52" t="s">
        <v>27</v>
      </c>
      <c r="T38" s="58" t="s">
        <v>25</v>
      </c>
      <c r="U38" s="52" t="s">
        <v>25</v>
      </c>
      <c r="V38" s="53" t="s">
        <v>23</v>
      </c>
      <c r="W38" s="53" t="s">
        <v>26</v>
      </c>
      <c r="X38" s="53" t="s">
        <v>26</v>
      </c>
      <c r="Y38" s="53" t="s">
        <v>26</v>
      </c>
      <c r="Z38" s="53" t="s">
        <v>26</v>
      </c>
      <c r="AA38" s="53" t="s">
        <v>26</v>
      </c>
      <c r="AB38" s="53" t="s">
        <v>26</v>
      </c>
      <c r="AC38" s="53" t="s">
        <v>23</v>
      </c>
      <c r="AD38" s="53" t="s">
        <v>27</v>
      </c>
      <c r="AE38" s="53" t="s">
        <v>27</v>
      </c>
      <c r="AF38" s="53" t="s">
        <v>27</v>
      </c>
      <c r="AG38" s="53" t="s">
        <v>27</v>
      </c>
      <c r="AH38" s="59" t="s">
        <v>27</v>
      </c>
      <c r="AI38" s="59" t="s">
        <v>26</v>
      </c>
      <c r="AJ38" s="59" t="s">
        <v>23</v>
      </c>
      <c r="AK38" s="50">
        <f t="shared" si="1"/>
        <v>0</v>
      </c>
      <c r="AL38" s="8">
        <f t="shared" si="2"/>
        <v>13</v>
      </c>
      <c r="AM38" s="8">
        <f t="shared" si="3"/>
        <v>11</v>
      </c>
      <c r="AN38" s="8">
        <f>COUNTIF(F38:AJ38,"G")</f>
        <v>0</v>
      </c>
      <c r="AO38" s="8">
        <f>COUNTIF(F38:U38,"C/O")*1</f>
        <v>0</v>
      </c>
      <c r="AP38" s="8">
        <f t="shared" si="4"/>
        <v>0</v>
      </c>
      <c r="AQ38" s="8">
        <f t="shared" si="5"/>
        <v>0</v>
      </c>
      <c r="AR38" s="8">
        <f t="shared" si="6"/>
        <v>0</v>
      </c>
      <c r="AS38" s="8">
        <f>COUNTIF(F38:U38,"N+M")*1</f>
        <v>0</v>
      </c>
      <c r="AT38" s="12">
        <f>COUNTIF(F38:U38,"P/O")+COUNTIF(F38:U38,"M/O")+COUNTIF(F38:U38,"E/O")+COUNTIF(F38:U38,"N/O")+COUNTIF(F38:U38,"G/O")</f>
        <v>0</v>
      </c>
      <c r="AU38" s="12">
        <f>COUNTIF(F38:U38,"DD/O")*2</f>
        <v>0</v>
      </c>
      <c r="AV38" s="8">
        <f t="shared" si="7"/>
        <v>5</v>
      </c>
      <c r="AW38" s="8">
        <f>COUNTIF(F38:AJ38,"A")</f>
        <v>2</v>
      </c>
      <c r="AX38" s="12">
        <f>COUNTIF(F38:U38,"P/GH")+COUNTIF(F38:U38,"M/GH")+COUNTIF(F38:U38,"E/GH")+COUNTIF(F38:U38,"N/GH")+COUNTIF(F38:U38,"G/GH")</f>
        <v>0</v>
      </c>
      <c r="AY38" s="8">
        <f>COUNTIF(F38:U38,"GH")*1</f>
        <v>0</v>
      </c>
      <c r="AZ38" s="13">
        <f t="shared" si="8"/>
        <v>24</v>
      </c>
      <c r="BA38" s="16">
        <f t="shared" si="9"/>
        <v>5</v>
      </c>
      <c r="BB38" s="14">
        <f t="shared" si="10"/>
        <v>29</v>
      </c>
      <c r="BC38" s="14">
        <f t="shared" si="11"/>
        <v>0</v>
      </c>
      <c r="BD38" s="14">
        <f t="shared" si="0"/>
        <v>0</v>
      </c>
      <c r="BE38" s="14">
        <f t="shared" si="12"/>
        <v>0</v>
      </c>
      <c r="BF38" s="15"/>
      <c r="BG38" s="15"/>
      <c r="BH38" s="16">
        <f t="shared" si="13"/>
        <v>-29</v>
      </c>
      <c r="BI38" s="4"/>
      <c r="BJ38" s="4">
        <f t="shared" si="14"/>
        <v>0</v>
      </c>
      <c r="BK38" s="4">
        <f t="shared" si="15"/>
        <v>0</v>
      </c>
      <c r="BL38" s="4"/>
      <c r="BM38" s="4">
        <f t="shared" si="16"/>
        <v>0</v>
      </c>
      <c r="BP38" s="37">
        <f t="shared" si="17"/>
        <v>-1</v>
      </c>
    </row>
    <row r="39" spans="1:69" ht="15.75" x14ac:dyDescent="0.25">
      <c r="A39" s="8">
        <v>30</v>
      </c>
      <c r="B39" s="43" t="s">
        <v>110</v>
      </c>
      <c r="C39" s="69" t="s">
        <v>111</v>
      </c>
      <c r="D39" s="40"/>
      <c r="E39" s="17" t="s">
        <v>55</v>
      </c>
      <c r="F39" s="52" t="s">
        <v>25</v>
      </c>
      <c r="G39" s="52" t="s">
        <v>27</v>
      </c>
      <c r="H39" s="52" t="s">
        <v>27</v>
      </c>
      <c r="I39" s="52" t="s">
        <v>23</v>
      </c>
      <c r="J39" s="52" t="s">
        <v>26</v>
      </c>
      <c r="K39" s="52" t="s">
        <v>26</v>
      </c>
      <c r="L39" s="52" t="s">
        <v>26</v>
      </c>
      <c r="M39" s="52" t="s">
        <v>26</v>
      </c>
      <c r="N39" s="52" t="s">
        <v>26</v>
      </c>
      <c r="O39" s="52" t="s">
        <v>26</v>
      </c>
      <c r="P39" s="52" t="s">
        <v>27</v>
      </c>
      <c r="Q39" s="52" t="s">
        <v>23</v>
      </c>
      <c r="R39" s="52" t="s">
        <v>27</v>
      </c>
      <c r="S39" s="52" t="s">
        <v>27</v>
      </c>
      <c r="T39" s="58" t="s">
        <v>27</v>
      </c>
      <c r="U39" s="52" t="s">
        <v>27</v>
      </c>
      <c r="V39" s="53" t="s">
        <v>27</v>
      </c>
      <c r="W39" s="53" t="s">
        <v>23</v>
      </c>
      <c r="X39" s="53" t="s">
        <v>25</v>
      </c>
      <c r="Y39" s="53" t="s">
        <v>26</v>
      </c>
      <c r="Z39" s="53" t="s">
        <v>27</v>
      </c>
      <c r="AA39" s="53" t="s">
        <v>27</v>
      </c>
      <c r="AB39" s="53" t="s">
        <v>27</v>
      </c>
      <c r="AC39" s="53" t="s">
        <v>27</v>
      </c>
      <c r="AD39" s="53" t="s">
        <v>23</v>
      </c>
      <c r="AE39" s="53" t="s">
        <v>26</v>
      </c>
      <c r="AF39" s="53" t="s">
        <v>26</v>
      </c>
      <c r="AG39" s="53" t="s">
        <v>26</v>
      </c>
      <c r="AH39" s="59" t="s">
        <v>26</v>
      </c>
      <c r="AI39" s="59" t="s">
        <v>26</v>
      </c>
      <c r="AJ39" s="59" t="s">
        <v>26</v>
      </c>
      <c r="AK39" s="50">
        <f t="shared" si="1"/>
        <v>0</v>
      </c>
      <c r="AL39" s="8">
        <f t="shared" si="2"/>
        <v>13</v>
      </c>
      <c r="AM39" s="8">
        <f t="shared" si="3"/>
        <v>12</v>
      </c>
      <c r="AN39" s="8">
        <f>COUNTIF(F39:AJ39,"G")</f>
        <v>0</v>
      </c>
      <c r="AO39" s="8">
        <f>COUNTIF(F39:U39,"C/O")*1</f>
        <v>0</v>
      </c>
      <c r="AP39" s="8">
        <f t="shared" si="4"/>
        <v>0</v>
      </c>
      <c r="AQ39" s="8">
        <f t="shared" si="5"/>
        <v>0</v>
      </c>
      <c r="AR39" s="8">
        <f t="shared" si="6"/>
        <v>0</v>
      </c>
      <c r="AS39" s="8">
        <f>COUNTIF(F39:U39,"N+M")*1</f>
        <v>0</v>
      </c>
      <c r="AT39" s="12">
        <f>COUNTIF(F39:U39,"P/O")+COUNTIF(F39:U39,"M/O")+COUNTIF(F39:U39,"E/O")+COUNTIF(F39:U39,"N/O")+COUNTIF(F39:U39,"G/O")</f>
        <v>0</v>
      </c>
      <c r="AU39" s="12">
        <f>COUNTIF(F39:U39,"DD/O")*2</f>
        <v>0</v>
      </c>
      <c r="AV39" s="8">
        <f t="shared" si="7"/>
        <v>4</v>
      </c>
      <c r="AW39" s="8">
        <f>COUNTIF(F39:AJ39,"A")</f>
        <v>2</v>
      </c>
      <c r="AX39" s="12">
        <f>COUNTIF(F39:U39,"P/GH")+COUNTIF(F39:U39,"M/GH")+COUNTIF(F39:U39,"E/GH")+COUNTIF(F39:U39,"N/GH")+COUNTIF(F39:U39,"G/GH")</f>
        <v>0</v>
      </c>
      <c r="AY39" s="8">
        <f>COUNTIF(F39:U39,"GH")*1</f>
        <v>0</v>
      </c>
      <c r="AZ39" s="13">
        <f t="shared" si="8"/>
        <v>25</v>
      </c>
      <c r="BA39" s="16">
        <f t="shared" si="9"/>
        <v>4</v>
      </c>
      <c r="BB39" s="14">
        <f t="shared" si="10"/>
        <v>29</v>
      </c>
      <c r="BC39" s="14">
        <f t="shared" si="11"/>
        <v>0</v>
      </c>
      <c r="BD39" s="14">
        <f t="shared" si="0"/>
        <v>0</v>
      </c>
      <c r="BE39" s="14">
        <f t="shared" si="12"/>
        <v>0</v>
      </c>
      <c r="BF39" s="15"/>
      <c r="BG39" s="15"/>
      <c r="BH39" s="16">
        <f t="shared" si="13"/>
        <v>-29</v>
      </c>
      <c r="BI39" s="4"/>
      <c r="BJ39" s="4">
        <f t="shared" si="14"/>
        <v>0</v>
      </c>
      <c r="BK39" s="4">
        <f t="shared" si="15"/>
        <v>0</v>
      </c>
      <c r="BL39" s="4"/>
      <c r="BM39" s="4">
        <f t="shared" si="16"/>
        <v>0</v>
      </c>
      <c r="BP39" s="37">
        <f t="shared" si="17"/>
        <v>0.16666666666666696</v>
      </c>
    </row>
    <row r="40" spans="1:69" ht="15.75" x14ac:dyDescent="0.25">
      <c r="A40" s="8">
        <v>31</v>
      </c>
      <c r="B40" s="43" t="s">
        <v>112</v>
      </c>
      <c r="C40" s="69" t="s">
        <v>100</v>
      </c>
      <c r="D40" s="40"/>
      <c r="E40" s="17" t="s">
        <v>55</v>
      </c>
      <c r="F40" s="52" t="s">
        <v>24</v>
      </c>
      <c r="G40" s="52" t="s">
        <v>24</v>
      </c>
      <c r="H40" s="52" t="s">
        <v>24</v>
      </c>
      <c r="I40" s="52" t="s">
        <v>24</v>
      </c>
      <c r="J40" s="52" t="s">
        <v>24</v>
      </c>
      <c r="K40" s="52" t="s">
        <v>23</v>
      </c>
      <c r="L40" s="52" t="s">
        <v>24</v>
      </c>
      <c r="M40" s="52" t="s">
        <v>24</v>
      </c>
      <c r="N40" s="52" t="s">
        <v>24</v>
      </c>
      <c r="O40" s="52" t="s">
        <v>24</v>
      </c>
      <c r="P40" s="52" t="s">
        <v>24</v>
      </c>
      <c r="Q40" s="52" t="s">
        <v>24</v>
      </c>
      <c r="R40" s="52" t="s">
        <v>23</v>
      </c>
      <c r="S40" s="52" t="s">
        <v>24</v>
      </c>
      <c r="T40" s="58" t="s">
        <v>24</v>
      </c>
      <c r="U40" s="52" t="s">
        <v>24</v>
      </c>
      <c r="V40" s="53" t="s">
        <v>24</v>
      </c>
      <c r="W40" s="53" t="s">
        <v>24</v>
      </c>
      <c r="X40" s="53" t="s">
        <v>24</v>
      </c>
      <c r="Y40" s="53" t="s">
        <v>23</v>
      </c>
      <c r="Z40" s="53" t="s">
        <v>24</v>
      </c>
      <c r="AA40" s="53" t="s">
        <v>24</v>
      </c>
      <c r="AB40" s="53" t="s">
        <v>24</v>
      </c>
      <c r="AC40" s="53" t="s">
        <v>24</v>
      </c>
      <c r="AD40" s="53" t="s">
        <v>24</v>
      </c>
      <c r="AE40" s="53" t="s">
        <v>24</v>
      </c>
      <c r="AF40" s="53" t="s">
        <v>23</v>
      </c>
      <c r="AG40" s="53" t="s">
        <v>24</v>
      </c>
      <c r="AH40" s="59" t="s">
        <v>24</v>
      </c>
      <c r="AI40" s="59" t="s">
        <v>24</v>
      </c>
      <c r="AJ40" s="59" t="s">
        <v>24</v>
      </c>
      <c r="AK40" s="50">
        <f t="shared" si="1"/>
        <v>27</v>
      </c>
      <c r="AL40" s="8">
        <f t="shared" si="2"/>
        <v>0</v>
      </c>
      <c r="AM40" s="8">
        <f t="shared" si="3"/>
        <v>0</v>
      </c>
      <c r="AN40" s="8">
        <f>COUNTIF(F40:AJ40,"G")</f>
        <v>0</v>
      </c>
      <c r="AO40" s="8">
        <f>COUNTIF(F40:U40,"C/O")*1</f>
        <v>0</v>
      </c>
      <c r="AP40" s="8">
        <f t="shared" si="4"/>
        <v>0</v>
      </c>
      <c r="AQ40" s="8">
        <f t="shared" si="5"/>
        <v>0</v>
      </c>
      <c r="AR40" s="8">
        <f t="shared" si="6"/>
        <v>0</v>
      </c>
      <c r="AS40" s="8">
        <f>COUNTIF(F40:U40,"N+M")*1</f>
        <v>0</v>
      </c>
      <c r="AT40" s="12">
        <f>COUNTIF(F40:U40,"P/O")+COUNTIF(F40:U40,"M/O")+COUNTIF(F40:U40,"E/O")+COUNTIF(F40:U40,"N/O")+COUNTIF(F40:U40,"G/O")</f>
        <v>0</v>
      </c>
      <c r="AU40" s="12">
        <f>COUNTIF(F40:U40,"DD/O")*2</f>
        <v>0</v>
      </c>
      <c r="AV40" s="8">
        <f t="shared" si="7"/>
        <v>4</v>
      </c>
      <c r="AW40" s="8">
        <f>COUNTIF(F40:AJ40,"A")</f>
        <v>0</v>
      </c>
      <c r="AX40" s="12">
        <f>COUNTIF(F40:U40,"P/GH")+COUNTIF(F40:U40,"M/GH")+COUNTIF(F40:U40,"E/GH")+COUNTIF(F40:U40,"N/GH")+COUNTIF(F40:U40,"G/GH")</f>
        <v>0</v>
      </c>
      <c r="AY40" s="8">
        <f>COUNTIF(F40:U40,"GH")*1</f>
        <v>0</v>
      </c>
      <c r="AZ40" s="13">
        <f t="shared" si="8"/>
        <v>27</v>
      </c>
      <c r="BA40" s="16">
        <f t="shared" si="9"/>
        <v>4</v>
      </c>
      <c r="BB40" s="14">
        <f t="shared" si="10"/>
        <v>31</v>
      </c>
      <c r="BC40" s="14">
        <f t="shared" si="11"/>
        <v>0</v>
      </c>
      <c r="BD40" s="14">
        <f t="shared" si="0"/>
        <v>0</v>
      </c>
      <c r="BE40" s="14">
        <f t="shared" si="12"/>
        <v>0</v>
      </c>
      <c r="BF40" s="15"/>
      <c r="BG40" s="15"/>
      <c r="BH40" s="16">
        <f t="shared" si="13"/>
        <v>-31</v>
      </c>
      <c r="BI40" s="4"/>
      <c r="BJ40" s="4">
        <f t="shared" si="14"/>
        <v>0</v>
      </c>
      <c r="BK40" s="4">
        <f t="shared" si="15"/>
        <v>0</v>
      </c>
      <c r="BL40" s="4"/>
      <c r="BM40" s="4">
        <f t="shared" si="16"/>
        <v>0</v>
      </c>
      <c r="BP40" s="37">
        <f t="shared" si="17"/>
        <v>0.5</v>
      </c>
    </row>
    <row r="41" spans="1:69" ht="15.75" x14ac:dyDescent="0.25">
      <c r="A41" s="8">
        <v>32</v>
      </c>
      <c r="B41" s="43" t="s">
        <v>113</v>
      </c>
      <c r="C41" s="70" t="s">
        <v>114</v>
      </c>
      <c r="D41" s="40"/>
      <c r="E41" s="17" t="s">
        <v>55</v>
      </c>
      <c r="F41" s="52" t="s">
        <v>27</v>
      </c>
      <c r="G41" s="52" t="s">
        <v>27</v>
      </c>
      <c r="H41" s="52" t="s">
        <v>27</v>
      </c>
      <c r="I41" s="52" t="s">
        <v>27</v>
      </c>
      <c r="J41" s="52" t="s">
        <v>27</v>
      </c>
      <c r="K41" s="52" t="s">
        <v>27</v>
      </c>
      <c r="L41" s="52" t="s">
        <v>23</v>
      </c>
      <c r="M41" s="52" t="s">
        <v>26</v>
      </c>
      <c r="N41" s="52" t="s">
        <v>26</v>
      </c>
      <c r="O41" s="52" t="s">
        <v>27</v>
      </c>
      <c r="P41" s="52" t="s">
        <v>27</v>
      </c>
      <c r="Q41" s="52" t="s">
        <v>27</v>
      </c>
      <c r="R41" s="52" t="s">
        <v>27</v>
      </c>
      <c r="S41" s="52" t="s">
        <v>23</v>
      </c>
      <c r="T41" s="58" t="s">
        <v>24</v>
      </c>
      <c r="U41" s="52" t="s">
        <v>26</v>
      </c>
      <c r="V41" s="53" t="s">
        <v>26</v>
      </c>
      <c r="W41" s="53" t="s">
        <v>24</v>
      </c>
      <c r="X41" s="53" t="s">
        <v>24</v>
      </c>
      <c r="Y41" s="53" t="s">
        <v>26</v>
      </c>
      <c r="Z41" s="53" t="s">
        <v>23</v>
      </c>
      <c r="AA41" s="53" t="s">
        <v>24</v>
      </c>
      <c r="AB41" s="53" t="s">
        <v>24</v>
      </c>
      <c r="AC41" s="53" t="s">
        <v>24</v>
      </c>
      <c r="AD41" s="53" t="s">
        <v>24</v>
      </c>
      <c r="AE41" s="53" t="s">
        <v>24</v>
      </c>
      <c r="AF41" s="53" t="s">
        <v>24</v>
      </c>
      <c r="AG41" s="53" t="s">
        <v>23</v>
      </c>
      <c r="AH41" s="59" t="s">
        <v>24</v>
      </c>
      <c r="AI41" s="59" t="s">
        <v>24</v>
      </c>
      <c r="AJ41" s="59" t="s">
        <v>24</v>
      </c>
      <c r="AK41" s="50">
        <f t="shared" si="1"/>
        <v>12</v>
      </c>
      <c r="AL41" s="8">
        <f t="shared" si="2"/>
        <v>5</v>
      </c>
      <c r="AM41" s="8">
        <f t="shared" si="3"/>
        <v>10</v>
      </c>
      <c r="AN41" s="8">
        <f>COUNTIF(F41:AJ41,"G")</f>
        <v>0</v>
      </c>
      <c r="AO41" s="8">
        <f>COUNTIF(F41:U41,"C/O")*1</f>
        <v>0</v>
      </c>
      <c r="AP41" s="8">
        <f t="shared" si="4"/>
        <v>0</v>
      </c>
      <c r="AQ41" s="8">
        <f t="shared" si="5"/>
        <v>0</v>
      </c>
      <c r="AR41" s="8">
        <f t="shared" si="6"/>
        <v>0</v>
      </c>
      <c r="AS41" s="8">
        <f>COUNTIF(F41:U41,"N+M")*1</f>
        <v>0</v>
      </c>
      <c r="AT41" s="12">
        <f>COUNTIF(F41:U41,"P/O")+COUNTIF(F41:U41,"M/O")+COUNTIF(F41:U41,"E/O")+COUNTIF(F41:U41,"N/O")+COUNTIF(F41:U41,"G/O")</f>
        <v>0</v>
      </c>
      <c r="AU41" s="12">
        <f>COUNTIF(F41:U41,"DD/O")*2</f>
        <v>0</v>
      </c>
      <c r="AV41" s="8">
        <f t="shared" si="7"/>
        <v>4</v>
      </c>
      <c r="AW41" s="8">
        <f>COUNTIF(F41:AJ41,"A")</f>
        <v>0</v>
      </c>
      <c r="AX41" s="12">
        <f>COUNTIF(F41:U41,"P/GH")+COUNTIF(F41:U41,"M/GH")+COUNTIF(F41:U41,"E/GH")+COUNTIF(F41:U41,"N/GH")+COUNTIF(F41:U41,"G/GH")</f>
        <v>0</v>
      </c>
      <c r="AY41" s="8">
        <f>COUNTIF(F41:U41,"GH")*1</f>
        <v>0</v>
      </c>
      <c r="AZ41" s="13">
        <f t="shared" si="8"/>
        <v>27</v>
      </c>
      <c r="BA41" s="16">
        <f t="shared" si="9"/>
        <v>4</v>
      </c>
      <c r="BB41" s="14">
        <f t="shared" si="10"/>
        <v>31</v>
      </c>
      <c r="BC41" s="14">
        <f t="shared" si="11"/>
        <v>0</v>
      </c>
      <c r="BD41" s="14">
        <f t="shared" si="0"/>
        <v>0</v>
      </c>
      <c r="BE41" s="14">
        <f t="shared" si="12"/>
        <v>0</v>
      </c>
      <c r="BF41" s="15"/>
      <c r="BG41" s="15"/>
      <c r="BH41" s="16">
        <f t="shared" si="13"/>
        <v>-31</v>
      </c>
      <c r="BI41" s="4"/>
      <c r="BJ41" s="4">
        <f t="shared" si="14"/>
        <v>0</v>
      </c>
      <c r="BK41" s="4">
        <f t="shared" si="15"/>
        <v>0</v>
      </c>
      <c r="BL41" s="4"/>
      <c r="BM41" s="4">
        <f t="shared" si="16"/>
        <v>0</v>
      </c>
      <c r="BP41" s="37">
        <f t="shared" si="17"/>
        <v>0.5</v>
      </c>
    </row>
    <row r="42" spans="1:69" ht="15.75" x14ac:dyDescent="0.25">
      <c r="A42" s="8">
        <v>33</v>
      </c>
      <c r="B42" s="43" t="s">
        <v>115</v>
      </c>
      <c r="C42" s="70" t="s">
        <v>116</v>
      </c>
      <c r="D42" s="40"/>
      <c r="E42" s="17" t="s">
        <v>55</v>
      </c>
      <c r="F42" s="52" t="s">
        <v>23</v>
      </c>
      <c r="G42" s="52" t="s">
        <v>24</v>
      </c>
      <c r="H42" s="52" t="s">
        <v>24</v>
      </c>
      <c r="I42" s="52" t="s">
        <v>24</v>
      </c>
      <c r="J42" s="52" t="s">
        <v>24</v>
      </c>
      <c r="K42" s="52" t="s">
        <v>24</v>
      </c>
      <c r="L42" s="52" t="s">
        <v>24</v>
      </c>
      <c r="M42" s="52" t="s">
        <v>23</v>
      </c>
      <c r="N42" s="52" t="s">
        <v>24</v>
      </c>
      <c r="O42" s="52" t="s">
        <v>24</v>
      </c>
      <c r="P42" s="52" t="s">
        <v>24</v>
      </c>
      <c r="Q42" s="52" t="s">
        <v>24</v>
      </c>
      <c r="R42" s="52" t="s">
        <v>24</v>
      </c>
      <c r="S42" s="52" t="s">
        <v>24</v>
      </c>
      <c r="T42" s="58" t="s">
        <v>23</v>
      </c>
      <c r="U42" s="52" t="s">
        <v>24</v>
      </c>
      <c r="V42" s="53" t="s">
        <v>24</v>
      </c>
      <c r="W42" s="53" t="s">
        <v>24</v>
      </c>
      <c r="X42" s="53" t="s">
        <v>24</v>
      </c>
      <c r="Y42" s="53" t="s">
        <v>24</v>
      </c>
      <c r="Z42" s="53" t="s">
        <v>24</v>
      </c>
      <c r="AA42" s="53" t="s">
        <v>23</v>
      </c>
      <c r="AB42" s="53" t="s">
        <v>24</v>
      </c>
      <c r="AC42" s="53" t="s">
        <v>24</v>
      </c>
      <c r="AD42" s="53" t="s">
        <v>24</v>
      </c>
      <c r="AE42" s="53" t="s">
        <v>24</v>
      </c>
      <c r="AF42" s="53" t="s">
        <v>24</v>
      </c>
      <c r="AG42" s="53" t="s">
        <v>24</v>
      </c>
      <c r="AH42" s="59" t="s">
        <v>23</v>
      </c>
      <c r="AI42" s="59" t="s">
        <v>24</v>
      </c>
      <c r="AJ42" s="59" t="s">
        <v>24</v>
      </c>
      <c r="AK42" s="50">
        <f t="shared" si="1"/>
        <v>26</v>
      </c>
      <c r="AL42" s="8">
        <f t="shared" si="2"/>
        <v>0</v>
      </c>
      <c r="AM42" s="8">
        <f t="shared" si="3"/>
        <v>0</v>
      </c>
      <c r="AN42" s="8">
        <f>COUNTIF(F42:AJ42,"G")</f>
        <v>0</v>
      </c>
      <c r="AO42" s="8">
        <f>COUNTIF(F42:U42,"C/O")*1</f>
        <v>0</v>
      </c>
      <c r="AP42" s="8">
        <f t="shared" si="4"/>
        <v>0</v>
      </c>
      <c r="AQ42" s="8">
        <f t="shared" si="5"/>
        <v>0</v>
      </c>
      <c r="AR42" s="8">
        <f t="shared" si="6"/>
        <v>0</v>
      </c>
      <c r="AS42" s="8">
        <f>COUNTIF(F42:U42,"N+M")*1</f>
        <v>0</v>
      </c>
      <c r="AT42" s="12">
        <f>COUNTIF(F42:U42,"P/O")+COUNTIF(F42:U42,"M/O")+COUNTIF(F42:U42,"E/O")+COUNTIF(F42:U42,"N/O")+COUNTIF(F42:U42,"G/O")</f>
        <v>0</v>
      </c>
      <c r="AU42" s="12">
        <f>COUNTIF(F42:U42,"DD/O")*2</f>
        <v>0</v>
      </c>
      <c r="AV42" s="8">
        <f t="shared" si="7"/>
        <v>5</v>
      </c>
      <c r="AW42" s="8">
        <f>COUNTIF(F42:AJ42,"A")</f>
        <v>0</v>
      </c>
      <c r="AX42" s="12">
        <f>COUNTIF(F42:U42,"P/GH")+COUNTIF(F42:U42,"M/GH")+COUNTIF(F42:U42,"E/GH")+COUNTIF(F42:U42,"N/GH")+COUNTIF(F42:U42,"G/GH")</f>
        <v>0</v>
      </c>
      <c r="AY42" s="8">
        <f>COUNTIF(F42:U42,"GH")*1</f>
        <v>0</v>
      </c>
      <c r="AZ42" s="13">
        <f t="shared" si="8"/>
        <v>26</v>
      </c>
      <c r="BA42" s="16">
        <f t="shared" si="9"/>
        <v>5</v>
      </c>
      <c r="BB42" s="14">
        <f t="shared" si="10"/>
        <v>31</v>
      </c>
      <c r="BC42" s="14">
        <f t="shared" si="11"/>
        <v>0</v>
      </c>
      <c r="BD42" s="14">
        <f t="shared" si="0"/>
        <v>0</v>
      </c>
      <c r="BE42" s="14">
        <f t="shared" si="12"/>
        <v>0</v>
      </c>
      <c r="BF42" s="15"/>
      <c r="BG42" s="15"/>
      <c r="BH42" s="16">
        <f t="shared" si="13"/>
        <v>-31</v>
      </c>
      <c r="BI42" s="4"/>
      <c r="BJ42" s="4">
        <f t="shared" si="14"/>
        <v>0</v>
      </c>
      <c r="BK42" s="4">
        <f t="shared" si="15"/>
        <v>0</v>
      </c>
      <c r="BL42" s="4"/>
      <c r="BM42" s="4">
        <f t="shared" si="16"/>
        <v>0</v>
      </c>
      <c r="BP42" s="37">
        <f t="shared" si="17"/>
        <v>-0.66666666666666696</v>
      </c>
    </row>
    <row r="43" spans="1:69" ht="15.75" x14ac:dyDescent="0.25">
      <c r="A43" s="8">
        <v>34</v>
      </c>
      <c r="B43" s="43" t="s">
        <v>117</v>
      </c>
      <c r="C43" s="69" t="s">
        <v>118</v>
      </c>
      <c r="D43" s="40"/>
      <c r="E43" s="17" t="s">
        <v>55</v>
      </c>
      <c r="F43" s="52" t="s">
        <v>27</v>
      </c>
      <c r="G43" s="52" t="s">
        <v>23</v>
      </c>
      <c r="H43" s="52" t="s">
        <v>26</v>
      </c>
      <c r="I43" s="52" t="s">
        <v>26</v>
      </c>
      <c r="J43" s="52" t="s">
        <v>26</v>
      </c>
      <c r="K43" s="52" t="s">
        <v>26</v>
      </c>
      <c r="L43" s="52" t="s">
        <v>27</v>
      </c>
      <c r="M43" s="52" t="s">
        <v>27</v>
      </c>
      <c r="N43" s="52" t="s">
        <v>23</v>
      </c>
      <c r="O43" s="52" t="s">
        <v>26</v>
      </c>
      <c r="P43" s="52" t="s">
        <v>26</v>
      </c>
      <c r="Q43" s="52" t="s">
        <v>26</v>
      </c>
      <c r="R43" s="52" t="s">
        <v>26</v>
      </c>
      <c r="S43" s="52" t="s">
        <v>26</v>
      </c>
      <c r="T43" s="58" t="s">
        <v>26</v>
      </c>
      <c r="U43" s="52" t="s">
        <v>23</v>
      </c>
      <c r="V43" s="53" t="s">
        <v>24</v>
      </c>
      <c r="W43" s="53" t="s">
        <v>26</v>
      </c>
      <c r="X43" s="53" t="s">
        <v>26</v>
      </c>
      <c r="Y43" s="53" t="s">
        <v>26</v>
      </c>
      <c r="Z43" s="53" t="s">
        <v>26</v>
      </c>
      <c r="AA43" s="53" t="s">
        <v>26</v>
      </c>
      <c r="AB43" s="53" t="s">
        <v>23</v>
      </c>
      <c r="AC43" s="53" t="s">
        <v>26</v>
      </c>
      <c r="AD43" s="53" t="s">
        <v>26</v>
      </c>
      <c r="AE43" s="53" t="s">
        <v>26</v>
      </c>
      <c r="AF43" s="53" t="s">
        <v>26</v>
      </c>
      <c r="AG43" s="53" t="s">
        <v>26</v>
      </c>
      <c r="AH43" s="59" t="s">
        <v>24</v>
      </c>
      <c r="AI43" s="59" t="s">
        <v>27</v>
      </c>
      <c r="AJ43" s="59" t="s">
        <v>23</v>
      </c>
      <c r="AK43" s="50">
        <f t="shared" si="1"/>
        <v>2</v>
      </c>
      <c r="AL43" s="8">
        <f t="shared" si="2"/>
        <v>20</v>
      </c>
      <c r="AM43" s="8">
        <f t="shared" si="3"/>
        <v>4</v>
      </c>
      <c r="AN43" s="8">
        <f>COUNTIF(F43:AJ43,"G")</f>
        <v>0</v>
      </c>
      <c r="AO43" s="8">
        <f>COUNTIF(F43:U43,"C/O")*1</f>
        <v>0</v>
      </c>
      <c r="AP43" s="8">
        <f t="shared" si="4"/>
        <v>0</v>
      </c>
      <c r="AQ43" s="8">
        <f t="shared" si="5"/>
        <v>0</v>
      </c>
      <c r="AR43" s="8">
        <f t="shared" si="6"/>
        <v>0</v>
      </c>
      <c r="AS43" s="8">
        <f>COUNTIF(F43:U43,"N+M")*1</f>
        <v>0</v>
      </c>
      <c r="AT43" s="12">
        <f>COUNTIF(F43:U43,"P/O")+COUNTIF(F43:U43,"M/O")+COUNTIF(F43:U43,"E/O")+COUNTIF(F43:U43,"N/O")+COUNTIF(F43:U43,"G/O")</f>
        <v>0</v>
      </c>
      <c r="AU43" s="12">
        <f>COUNTIF(F43:U43,"DD/O")*2</f>
        <v>0</v>
      </c>
      <c r="AV43" s="8">
        <f t="shared" si="7"/>
        <v>5</v>
      </c>
      <c r="AW43" s="8">
        <f>COUNTIF(F43:AJ43,"A")</f>
        <v>0</v>
      </c>
      <c r="AX43" s="12">
        <f>COUNTIF(F43:U43,"P/GH")+COUNTIF(F43:U43,"M/GH")+COUNTIF(F43:U43,"E/GH")+COUNTIF(F43:U43,"N/GH")+COUNTIF(F43:U43,"G/GH")</f>
        <v>0</v>
      </c>
      <c r="AY43" s="8">
        <f>COUNTIF(F43:U43,"GH")*1</f>
        <v>0</v>
      </c>
      <c r="AZ43" s="13">
        <f t="shared" si="8"/>
        <v>26</v>
      </c>
      <c r="BA43" s="16">
        <f t="shared" si="9"/>
        <v>5</v>
      </c>
      <c r="BB43" s="14">
        <f t="shared" si="10"/>
        <v>31</v>
      </c>
      <c r="BC43" s="14">
        <f t="shared" si="11"/>
        <v>0</v>
      </c>
      <c r="BD43" s="14">
        <f t="shared" si="0"/>
        <v>0</v>
      </c>
      <c r="BE43" s="14">
        <f t="shared" si="12"/>
        <v>0</v>
      </c>
      <c r="BF43" s="15"/>
      <c r="BG43" s="15"/>
      <c r="BH43" s="16">
        <f t="shared" si="13"/>
        <v>-31</v>
      </c>
      <c r="BI43" s="4"/>
      <c r="BJ43" s="4">
        <f t="shared" si="14"/>
        <v>0</v>
      </c>
      <c r="BK43" s="4">
        <f t="shared" si="15"/>
        <v>0</v>
      </c>
      <c r="BL43" s="4"/>
      <c r="BM43" s="4">
        <f t="shared" si="16"/>
        <v>0</v>
      </c>
      <c r="BP43" s="37">
        <f t="shared" si="17"/>
        <v>-0.66666666666666696</v>
      </c>
    </row>
    <row r="44" spans="1:69" ht="15.75" x14ac:dyDescent="0.25">
      <c r="A44" s="8">
        <v>35</v>
      </c>
      <c r="B44" s="43" t="s">
        <v>119</v>
      </c>
      <c r="C44" s="69" t="s">
        <v>120</v>
      </c>
      <c r="D44" s="40"/>
      <c r="E44" s="17" t="s">
        <v>55</v>
      </c>
      <c r="F44" s="52" t="s">
        <v>26</v>
      </c>
      <c r="G44" s="52" t="s">
        <v>26</v>
      </c>
      <c r="H44" s="52" t="s">
        <v>23</v>
      </c>
      <c r="I44" s="52" t="s">
        <v>24</v>
      </c>
      <c r="J44" s="52" t="s">
        <v>26</v>
      </c>
      <c r="K44" s="52" t="s">
        <v>26</v>
      </c>
      <c r="L44" s="52" t="s">
        <v>26</v>
      </c>
      <c r="M44" s="52" t="s">
        <v>26</v>
      </c>
      <c r="N44" s="52" t="s">
        <v>26</v>
      </c>
      <c r="O44" s="52" t="s">
        <v>26</v>
      </c>
      <c r="P44" s="52" t="s">
        <v>23</v>
      </c>
      <c r="Q44" s="52" t="s">
        <v>26</v>
      </c>
      <c r="R44" s="52" t="s">
        <v>26</v>
      </c>
      <c r="S44" s="52" t="s">
        <v>26</v>
      </c>
      <c r="T44" s="58" t="s">
        <v>26</v>
      </c>
      <c r="U44" s="52" t="s">
        <v>26</v>
      </c>
      <c r="V44" s="53" t="s">
        <v>23</v>
      </c>
      <c r="W44" s="53" t="s">
        <v>26</v>
      </c>
      <c r="X44" s="53" t="s">
        <v>26</v>
      </c>
      <c r="Y44" s="53" t="s">
        <v>26</v>
      </c>
      <c r="Z44" s="53" t="s">
        <v>26</v>
      </c>
      <c r="AA44" s="53" t="s">
        <v>26</v>
      </c>
      <c r="AB44" s="53" t="s">
        <v>26</v>
      </c>
      <c r="AC44" s="53" t="s">
        <v>23</v>
      </c>
      <c r="AD44" s="53" t="s">
        <v>26</v>
      </c>
      <c r="AE44" s="53" t="s">
        <v>26</v>
      </c>
      <c r="AF44" s="53" t="s">
        <v>25</v>
      </c>
      <c r="AG44" s="53" t="s">
        <v>26</v>
      </c>
      <c r="AH44" s="59" t="s">
        <v>26</v>
      </c>
      <c r="AI44" s="59" t="s">
        <v>26</v>
      </c>
      <c r="AJ44" s="59" t="s">
        <v>23</v>
      </c>
      <c r="AK44" s="50">
        <f t="shared" si="1"/>
        <v>1</v>
      </c>
      <c r="AL44" s="8">
        <f t="shared" si="2"/>
        <v>24</v>
      </c>
      <c r="AM44" s="8">
        <f t="shared" si="3"/>
        <v>0</v>
      </c>
      <c r="AN44" s="8">
        <f>COUNTIF(F44:AJ44,"G")</f>
        <v>0</v>
      </c>
      <c r="AO44" s="8">
        <f>COUNTIF(F44:U44,"C/O")*1</f>
        <v>0</v>
      </c>
      <c r="AP44" s="8">
        <f t="shared" si="4"/>
        <v>0</v>
      </c>
      <c r="AQ44" s="8">
        <f t="shared" si="5"/>
        <v>0</v>
      </c>
      <c r="AR44" s="8">
        <f t="shared" si="6"/>
        <v>0</v>
      </c>
      <c r="AS44" s="8">
        <f>COUNTIF(F44:U44,"N+M")*1</f>
        <v>0</v>
      </c>
      <c r="AT44" s="12">
        <f>COUNTIF(F44:U44,"P/O")+COUNTIF(F44:U44,"M/O")+COUNTIF(F44:U44,"E/O")+COUNTIF(F44:U44,"N/O")+COUNTIF(F44:U44,"G/O")</f>
        <v>0</v>
      </c>
      <c r="AU44" s="12">
        <f>COUNTIF(F44:U44,"DD/O")*2</f>
        <v>0</v>
      </c>
      <c r="AV44" s="8">
        <f t="shared" si="7"/>
        <v>5</v>
      </c>
      <c r="AW44" s="8">
        <f>COUNTIF(F44:AJ44,"A")</f>
        <v>1</v>
      </c>
      <c r="AX44" s="12">
        <f>COUNTIF(F44:U44,"P/GH")+COUNTIF(F44:U44,"M/GH")+COUNTIF(F44:U44,"E/GH")+COUNTIF(F44:U44,"N/GH")+COUNTIF(F44:U44,"G/GH")</f>
        <v>0</v>
      </c>
      <c r="AY44" s="8">
        <f>COUNTIF(F44:U44,"GH")*1</f>
        <v>0</v>
      </c>
      <c r="AZ44" s="13">
        <f t="shared" si="8"/>
        <v>25</v>
      </c>
      <c r="BA44" s="16">
        <f t="shared" si="9"/>
        <v>5</v>
      </c>
      <c r="BB44" s="14">
        <f t="shared" si="10"/>
        <v>30</v>
      </c>
      <c r="BC44" s="14">
        <f t="shared" si="11"/>
        <v>0</v>
      </c>
      <c r="BD44" s="14">
        <f t="shared" si="0"/>
        <v>0</v>
      </c>
      <c r="BE44" s="14">
        <f t="shared" si="12"/>
        <v>0</v>
      </c>
      <c r="BF44" s="18"/>
      <c r="BG44" s="15"/>
      <c r="BH44" s="16">
        <f t="shared" si="13"/>
        <v>-30</v>
      </c>
      <c r="BI44" s="4"/>
      <c r="BJ44" s="4">
        <f t="shared" si="14"/>
        <v>0</v>
      </c>
      <c r="BK44" s="4">
        <f t="shared" si="15"/>
        <v>0</v>
      </c>
      <c r="BL44" s="4"/>
      <c r="BM44" s="4">
        <f t="shared" si="16"/>
        <v>0</v>
      </c>
      <c r="BP44" s="37">
        <f t="shared" si="17"/>
        <v>-0.83333333333333304</v>
      </c>
    </row>
    <row r="45" spans="1:69" ht="15.75" x14ac:dyDescent="0.25">
      <c r="A45" s="8">
        <v>36</v>
      </c>
      <c r="B45" s="43" t="s">
        <v>121</v>
      </c>
      <c r="C45" s="69" t="s">
        <v>122</v>
      </c>
      <c r="D45" s="40"/>
      <c r="E45" s="17" t="s">
        <v>55</v>
      </c>
      <c r="F45" s="52" t="s">
        <v>26</v>
      </c>
      <c r="G45" s="52" t="s">
        <v>26</v>
      </c>
      <c r="H45" s="52" t="s">
        <v>26</v>
      </c>
      <c r="I45" s="52" t="s">
        <v>23</v>
      </c>
      <c r="J45" s="52" t="s">
        <v>27</v>
      </c>
      <c r="K45" s="52" t="s">
        <v>26</v>
      </c>
      <c r="L45" s="52" t="s">
        <v>26</v>
      </c>
      <c r="M45" s="52" t="s">
        <v>26</v>
      </c>
      <c r="N45" s="52" t="s">
        <v>26</v>
      </c>
      <c r="O45" s="52" t="s">
        <v>24</v>
      </c>
      <c r="P45" s="52" t="s">
        <v>23</v>
      </c>
      <c r="Q45" s="52" t="s">
        <v>26</v>
      </c>
      <c r="R45" s="52" t="s">
        <v>26</v>
      </c>
      <c r="S45" s="52" t="s">
        <v>26</v>
      </c>
      <c r="T45" s="58" t="s">
        <v>26</v>
      </c>
      <c r="U45" s="52" t="s">
        <v>26</v>
      </c>
      <c r="V45" s="53" t="s">
        <v>26</v>
      </c>
      <c r="W45" s="53" t="s">
        <v>23</v>
      </c>
      <c r="X45" s="53" t="s">
        <v>26</v>
      </c>
      <c r="Y45" s="53" t="s">
        <v>24</v>
      </c>
      <c r="Z45" s="53" t="s">
        <v>27</v>
      </c>
      <c r="AA45" s="53" t="s">
        <v>26</v>
      </c>
      <c r="AB45" s="53" t="s">
        <v>26</v>
      </c>
      <c r="AC45" s="53" t="s">
        <v>26</v>
      </c>
      <c r="AD45" s="53" t="s">
        <v>23</v>
      </c>
      <c r="AE45" s="53" t="s">
        <v>27</v>
      </c>
      <c r="AF45" s="53" t="s">
        <v>27</v>
      </c>
      <c r="AG45" s="53" t="s">
        <v>27</v>
      </c>
      <c r="AH45" s="59" t="s">
        <v>27</v>
      </c>
      <c r="AI45" s="59" t="s">
        <v>27</v>
      </c>
      <c r="AJ45" s="59" t="s">
        <v>27</v>
      </c>
      <c r="AK45" s="50">
        <f t="shared" si="1"/>
        <v>2</v>
      </c>
      <c r="AL45" s="8">
        <f t="shared" si="2"/>
        <v>17</v>
      </c>
      <c r="AM45" s="8">
        <f t="shared" si="3"/>
        <v>8</v>
      </c>
      <c r="AN45" s="8">
        <f>COUNTIF(F45:AJ45,"G")</f>
        <v>0</v>
      </c>
      <c r="AO45" s="8">
        <f>COUNTIF(F45:U45,"C/O")*1</f>
        <v>0</v>
      </c>
      <c r="AP45" s="8">
        <f t="shared" si="4"/>
        <v>0</v>
      </c>
      <c r="AQ45" s="8">
        <f t="shared" si="5"/>
        <v>0</v>
      </c>
      <c r="AR45" s="8">
        <f t="shared" si="6"/>
        <v>0</v>
      </c>
      <c r="AS45" s="8">
        <f>COUNTIF(F45:U45,"N+M")*1</f>
        <v>0</v>
      </c>
      <c r="AT45" s="12">
        <f>COUNTIF(F45:U45,"P/O")+COUNTIF(F45:U45,"M/O")+COUNTIF(F45:U45,"E/O")+COUNTIF(F45:U45,"N/O")+COUNTIF(F45:U45,"G/O")</f>
        <v>0</v>
      </c>
      <c r="AU45" s="12">
        <f>COUNTIF(F45:U45,"DD/O")*2</f>
        <v>0</v>
      </c>
      <c r="AV45" s="8">
        <f t="shared" si="7"/>
        <v>4</v>
      </c>
      <c r="AW45" s="8">
        <f>COUNTIF(F45:AJ45,"A")</f>
        <v>0</v>
      </c>
      <c r="AX45" s="12">
        <f>COUNTIF(F45:U45,"P/GH")+COUNTIF(F45:U45,"M/GH")+COUNTIF(F45:U45,"E/GH")+COUNTIF(F45:U45,"N/GH")+COUNTIF(F45:U45,"G/GH")</f>
        <v>0</v>
      </c>
      <c r="AY45" s="8">
        <f>COUNTIF(F45:U45,"GH")*1</f>
        <v>0</v>
      </c>
      <c r="AZ45" s="13">
        <f t="shared" si="8"/>
        <v>27</v>
      </c>
      <c r="BA45" s="16">
        <f t="shared" si="9"/>
        <v>4</v>
      </c>
      <c r="BB45" s="14">
        <f t="shared" si="10"/>
        <v>31</v>
      </c>
      <c r="BC45" s="14">
        <f t="shared" si="11"/>
        <v>0</v>
      </c>
      <c r="BD45" s="14">
        <f t="shared" si="0"/>
        <v>0</v>
      </c>
      <c r="BE45" s="14">
        <f t="shared" si="12"/>
        <v>0</v>
      </c>
      <c r="BF45" s="15"/>
      <c r="BG45" s="15"/>
      <c r="BH45" s="16">
        <f t="shared" si="13"/>
        <v>-31</v>
      </c>
      <c r="BI45" s="4"/>
      <c r="BJ45" s="4">
        <f t="shared" si="14"/>
        <v>0</v>
      </c>
      <c r="BK45" s="4">
        <f t="shared" si="15"/>
        <v>0</v>
      </c>
      <c r="BL45" s="4"/>
      <c r="BM45" s="4">
        <f t="shared" si="16"/>
        <v>0</v>
      </c>
      <c r="BP45" s="37">
        <f t="shared" si="17"/>
        <v>0.5</v>
      </c>
    </row>
    <row r="46" spans="1:69" ht="15.75" x14ac:dyDescent="0.25">
      <c r="A46" s="8">
        <v>37</v>
      </c>
      <c r="B46" s="44" t="s">
        <v>123</v>
      </c>
      <c r="C46" s="69" t="s">
        <v>124</v>
      </c>
      <c r="D46" s="40"/>
      <c r="E46" s="17" t="s">
        <v>55</v>
      </c>
      <c r="F46" s="52" t="s">
        <v>24</v>
      </c>
      <c r="G46" s="52" t="s">
        <v>24</v>
      </c>
      <c r="H46" s="52" t="s">
        <v>24</v>
      </c>
      <c r="I46" s="52" t="s">
        <v>24</v>
      </c>
      <c r="J46" s="52" t="s">
        <v>23</v>
      </c>
      <c r="K46" s="52" t="s">
        <v>24</v>
      </c>
      <c r="L46" s="52" t="s">
        <v>24</v>
      </c>
      <c r="M46" s="52" t="s">
        <v>24</v>
      </c>
      <c r="N46" s="52" t="s">
        <v>24</v>
      </c>
      <c r="O46" s="52" t="s">
        <v>24</v>
      </c>
      <c r="P46" s="52" t="s">
        <v>24</v>
      </c>
      <c r="Q46" s="52" t="s">
        <v>23</v>
      </c>
      <c r="R46" s="52" t="s">
        <v>24</v>
      </c>
      <c r="S46" s="52" t="s">
        <v>24</v>
      </c>
      <c r="T46" s="58" t="s">
        <v>24</v>
      </c>
      <c r="U46" s="52" t="s">
        <v>26</v>
      </c>
      <c r="V46" s="53" t="s">
        <v>24</v>
      </c>
      <c r="W46" s="53" t="s">
        <v>24</v>
      </c>
      <c r="X46" s="53" t="s">
        <v>23</v>
      </c>
      <c r="Y46" s="53" t="s">
        <v>24</v>
      </c>
      <c r="Z46" s="53" t="s">
        <v>24</v>
      </c>
      <c r="AA46" s="53" t="s">
        <v>24</v>
      </c>
      <c r="AB46" s="53" t="s">
        <v>24</v>
      </c>
      <c r="AC46" s="53" t="s">
        <v>24</v>
      </c>
      <c r="AD46" s="53" t="s">
        <v>24</v>
      </c>
      <c r="AE46" s="53" t="s">
        <v>23</v>
      </c>
      <c r="AF46" s="53" t="s">
        <v>24</v>
      </c>
      <c r="AG46" s="53" t="s">
        <v>24</v>
      </c>
      <c r="AH46" s="59" t="s">
        <v>24</v>
      </c>
      <c r="AI46" s="59" t="s">
        <v>24</v>
      </c>
      <c r="AJ46" s="59" t="s">
        <v>24</v>
      </c>
      <c r="AK46" s="50">
        <f t="shared" si="1"/>
        <v>26</v>
      </c>
      <c r="AL46" s="8">
        <f t="shared" si="2"/>
        <v>1</v>
      </c>
      <c r="AM46" s="8">
        <f t="shared" si="3"/>
        <v>0</v>
      </c>
      <c r="AN46" s="8">
        <f>COUNTIF(F46:AJ46,"G")</f>
        <v>0</v>
      </c>
      <c r="AO46" s="8">
        <f>COUNTIF(F46:U46,"C/O")*1</f>
        <v>0</v>
      </c>
      <c r="AP46" s="8">
        <f t="shared" si="4"/>
        <v>0</v>
      </c>
      <c r="AQ46" s="8">
        <f t="shared" si="5"/>
        <v>0</v>
      </c>
      <c r="AR46" s="8">
        <f t="shared" si="6"/>
        <v>0</v>
      </c>
      <c r="AS46" s="8">
        <f>COUNTIF(F46:U46,"N+M")*1</f>
        <v>0</v>
      </c>
      <c r="AT46" s="12">
        <f>COUNTIF(F46:U46,"P/O")+COUNTIF(F46:U46,"M/O")+COUNTIF(F46:U46,"E/O")+COUNTIF(F46:U46,"N/O")+COUNTIF(F46:U46,"G/O")</f>
        <v>0</v>
      </c>
      <c r="AU46" s="12">
        <f>COUNTIF(F46:U46,"DD/O")*2</f>
        <v>0</v>
      </c>
      <c r="AV46" s="8">
        <f t="shared" si="7"/>
        <v>4</v>
      </c>
      <c r="AW46" s="8">
        <f>COUNTIF(F46:AJ46,"A")</f>
        <v>0</v>
      </c>
      <c r="AX46" s="12">
        <f>COUNTIF(F46:U46,"P/GH")+COUNTIF(F46:U46,"M/GH")+COUNTIF(F46:U46,"E/GH")+COUNTIF(F46:U46,"N/GH")+COUNTIF(F46:U46,"G/GH")</f>
        <v>0</v>
      </c>
      <c r="AY46" s="8">
        <f>COUNTIF(F46:U46,"GH")*1</f>
        <v>0</v>
      </c>
      <c r="AZ46" s="13">
        <f t="shared" si="8"/>
        <v>27</v>
      </c>
      <c r="BA46" s="16">
        <f t="shared" si="9"/>
        <v>4</v>
      </c>
      <c r="BB46" s="14">
        <f t="shared" si="10"/>
        <v>31</v>
      </c>
      <c r="BC46" s="14">
        <f t="shared" si="11"/>
        <v>0</v>
      </c>
      <c r="BD46" s="14">
        <f t="shared" si="0"/>
        <v>0</v>
      </c>
      <c r="BE46" s="14">
        <f t="shared" si="12"/>
        <v>0</v>
      </c>
      <c r="BF46" s="15"/>
      <c r="BG46" s="15"/>
      <c r="BH46" s="16">
        <f t="shared" si="13"/>
        <v>-31</v>
      </c>
      <c r="BI46" s="4"/>
      <c r="BJ46" s="4">
        <f t="shared" si="14"/>
        <v>0</v>
      </c>
      <c r="BK46" s="4">
        <f t="shared" si="15"/>
        <v>0</v>
      </c>
      <c r="BL46" s="4"/>
      <c r="BM46" s="4">
        <f t="shared" si="16"/>
        <v>0</v>
      </c>
      <c r="BP46" s="37">
        <f t="shared" si="17"/>
        <v>0.5</v>
      </c>
    </row>
    <row r="47" spans="1:69" ht="15.75" x14ac:dyDescent="0.25">
      <c r="A47" s="8">
        <v>38</v>
      </c>
      <c r="B47" s="43" t="s">
        <v>125</v>
      </c>
      <c r="C47" s="69" t="s">
        <v>126</v>
      </c>
      <c r="D47" s="40"/>
      <c r="E47" s="17" t="s">
        <v>55</v>
      </c>
      <c r="F47" s="52" t="s">
        <v>24</v>
      </c>
      <c r="G47" s="52" t="s">
        <v>24</v>
      </c>
      <c r="H47" s="52" t="s">
        <v>24</v>
      </c>
      <c r="I47" s="52" t="s">
        <v>24</v>
      </c>
      <c r="J47" s="52" t="s">
        <v>24</v>
      </c>
      <c r="K47" s="52" t="s">
        <v>23</v>
      </c>
      <c r="L47" s="52" t="s">
        <v>24</v>
      </c>
      <c r="M47" s="52" t="s">
        <v>24</v>
      </c>
      <c r="N47" s="52" t="s">
        <v>24</v>
      </c>
      <c r="O47" s="52" t="s">
        <v>24</v>
      </c>
      <c r="P47" s="52" t="s">
        <v>24</v>
      </c>
      <c r="Q47" s="52" t="s">
        <v>24</v>
      </c>
      <c r="R47" s="52" t="s">
        <v>23</v>
      </c>
      <c r="S47" s="52" t="s">
        <v>24</v>
      </c>
      <c r="T47" s="58" t="s">
        <v>24</v>
      </c>
      <c r="U47" s="52" t="s">
        <v>24</v>
      </c>
      <c r="V47" s="53" t="s">
        <v>25</v>
      </c>
      <c r="W47" s="53" t="s">
        <v>24</v>
      </c>
      <c r="X47" s="53" t="s">
        <v>24</v>
      </c>
      <c r="Y47" s="53" t="s">
        <v>23</v>
      </c>
      <c r="Z47" s="53" t="s">
        <v>24</v>
      </c>
      <c r="AA47" s="53" t="s">
        <v>24</v>
      </c>
      <c r="AB47" s="53" t="s">
        <v>24</v>
      </c>
      <c r="AC47" s="53" t="s">
        <v>26</v>
      </c>
      <c r="AD47" s="53" t="s">
        <v>24</v>
      </c>
      <c r="AE47" s="53" t="s">
        <v>23</v>
      </c>
      <c r="AF47" s="53" t="s">
        <v>25</v>
      </c>
      <c r="AG47" s="53" t="s">
        <v>24</v>
      </c>
      <c r="AH47" s="59" t="s">
        <v>24</v>
      </c>
      <c r="AI47" s="59" t="s">
        <v>24</v>
      </c>
      <c r="AJ47" s="59" t="s">
        <v>24</v>
      </c>
      <c r="AK47" s="50">
        <f t="shared" si="1"/>
        <v>24</v>
      </c>
      <c r="AL47" s="8">
        <f t="shared" si="2"/>
        <v>1</v>
      </c>
      <c r="AM47" s="8">
        <f t="shared" si="3"/>
        <v>0</v>
      </c>
      <c r="AN47" s="8">
        <f>COUNTIF(F47:AJ47,"G")</f>
        <v>0</v>
      </c>
      <c r="AO47" s="8">
        <f>COUNTIF(F47:U47,"C/O")*1</f>
        <v>0</v>
      </c>
      <c r="AP47" s="8">
        <f t="shared" si="4"/>
        <v>0</v>
      </c>
      <c r="AQ47" s="8">
        <f t="shared" si="5"/>
        <v>0</v>
      </c>
      <c r="AR47" s="8">
        <f t="shared" si="6"/>
        <v>0</v>
      </c>
      <c r="AS47" s="8">
        <f>COUNTIF(F47:U47,"N+M")*1</f>
        <v>0</v>
      </c>
      <c r="AT47" s="12">
        <f>COUNTIF(F47:U47,"P/O")+COUNTIF(F47:U47,"M/O")+COUNTIF(F47:U47,"E/O")+COUNTIF(F47:U47,"N/O")+COUNTIF(F47:U47,"G/O")</f>
        <v>0</v>
      </c>
      <c r="AU47" s="12">
        <f>COUNTIF(F47:U47,"DD/O")*2</f>
        <v>0</v>
      </c>
      <c r="AV47" s="8">
        <f t="shared" si="7"/>
        <v>4</v>
      </c>
      <c r="AW47" s="8">
        <f>COUNTIF(F47:AJ47,"A")</f>
        <v>2</v>
      </c>
      <c r="AX47" s="12">
        <f>COUNTIF(F47:U47,"P/GH")+COUNTIF(F47:U47,"M/GH")+COUNTIF(F47:U47,"E/GH")+COUNTIF(F47:U47,"N/GH")+COUNTIF(F47:U47,"G/GH")</f>
        <v>0</v>
      </c>
      <c r="AY47" s="8">
        <f>COUNTIF(F47:U47,"GH")*1</f>
        <v>0</v>
      </c>
      <c r="AZ47" s="13">
        <f t="shared" si="8"/>
        <v>25</v>
      </c>
      <c r="BA47" s="16">
        <f t="shared" si="9"/>
        <v>4</v>
      </c>
      <c r="BB47" s="14">
        <f t="shared" si="10"/>
        <v>29</v>
      </c>
      <c r="BC47" s="14">
        <f t="shared" si="11"/>
        <v>0</v>
      </c>
      <c r="BD47" s="14">
        <f t="shared" si="0"/>
        <v>0</v>
      </c>
      <c r="BE47" s="14">
        <f t="shared" si="12"/>
        <v>0</v>
      </c>
      <c r="BF47" s="15"/>
      <c r="BG47" s="15"/>
      <c r="BH47" s="16">
        <f t="shared" si="13"/>
        <v>-29</v>
      </c>
      <c r="BI47" s="4"/>
      <c r="BJ47" s="4">
        <f t="shared" si="14"/>
        <v>0</v>
      </c>
      <c r="BK47" s="4">
        <f t="shared" si="15"/>
        <v>0</v>
      </c>
      <c r="BL47" s="4"/>
      <c r="BM47" s="4">
        <f t="shared" si="16"/>
        <v>0</v>
      </c>
      <c r="BP47" s="37">
        <f t="shared" si="17"/>
        <v>0.16666666666666696</v>
      </c>
    </row>
    <row r="48" spans="1:69" ht="15.75" x14ac:dyDescent="0.25">
      <c r="A48" s="8">
        <v>39</v>
      </c>
      <c r="B48" s="43" t="s">
        <v>127</v>
      </c>
      <c r="C48" s="69" t="s">
        <v>128</v>
      </c>
      <c r="D48" s="40"/>
      <c r="E48" s="17" t="s">
        <v>55</v>
      </c>
      <c r="F48" s="52" t="s">
        <v>24</v>
      </c>
      <c r="G48" s="52" t="s">
        <v>24</v>
      </c>
      <c r="H48" s="52" t="s">
        <v>24</v>
      </c>
      <c r="I48" s="52" t="s">
        <v>24</v>
      </c>
      <c r="J48" s="52" t="s">
        <v>24</v>
      </c>
      <c r="K48" s="52" t="s">
        <v>24</v>
      </c>
      <c r="L48" s="52" t="s">
        <v>23</v>
      </c>
      <c r="M48" s="52" t="s">
        <v>24</v>
      </c>
      <c r="N48" s="52" t="s">
        <v>24</v>
      </c>
      <c r="O48" s="52" t="s">
        <v>24</v>
      </c>
      <c r="P48" s="52" t="s">
        <v>24</v>
      </c>
      <c r="Q48" s="52" t="s">
        <v>24</v>
      </c>
      <c r="R48" s="52" t="s">
        <v>24</v>
      </c>
      <c r="S48" s="52" t="s">
        <v>23</v>
      </c>
      <c r="T48" s="58" t="s">
        <v>24</v>
      </c>
      <c r="U48" s="52" t="s">
        <v>24</v>
      </c>
      <c r="V48" s="53" t="s">
        <v>24</v>
      </c>
      <c r="W48" s="53" t="s">
        <v>24</v>
      </c>
      <c r="X48" s="53" t="s">
        <v>24</v>
      </c>
      <c r="Y48" s="53" t="s">
        <v>24</v>
      </c>
      <c r="Z48" s="53" t="s">
        <v>23</v>
      </c>
      <c r="AA48" s="53" t="s">
        <v>24</v>
      </c>
      <c r="AB48" s="53" t="s">
        <v>24</v>
      </c>
      <c r="AC48" s="53" t="s">
        <v>24</v>
      </c>
      <c r="AD48" s="53" t="s">
        <v>24</v>
      </c>
      <c r="AE48" s="53" t="s">
        <v>24</v>
      </c>
      <c r="AF48" s="53" t="s">
        <v>24</v>
      </c>
      <c r="AG48" s="53" t="s">
        <v>23</v>
      </c>
      <c r="AH48" s="59" t="s">
        <v>24</v>
      </c>
      <c r="AI48" s="59" t="s">
        <v>24</v>
      </c>
      <c r="AJ48" s="59" t="s">
        <v>24</v>
      </c>
      <c r="AK48" s="50">
        <f t="shared" si="1"/>
        <v>27</v>
      </c>
      <c r="AL48" s="8">
        <f t="shared" si="2"/>
        <v>0</v>
      </c>
      <c r="AM48" s="8">
        <f t="shared" si="3"/>
        <v>0</v>
      </c>
      <c r="AN48" s="8">
        <f>COUNTIF(F48:AJ48,"G")</f>
        <v>0</v>
      </c>
      <c r="AO48" s="8">
        <f>COUNTIF(F48:U48,"C/O")*1</f>
        <v>0</v>
      </c>
      <c r="AP48" s="8">
        <f t="shared" si="4"/>
        <v>0</v>
      </c>
      <c r="AQ48" s="8">
        <f t="shared" si="5"/>
        <v>0</v>
      </c>
      <c r="AR48" s="8">
        <f t="shared" si="6"/>
        <v>0</v>
      </c>
      <c r="AS48" s="8">
        <f>COUNTIF(F48:U48,"N+M")*1</f>
        <v>0</v>
      </c>
      <c r="AT48" s="12">
        <f>COUNTIF(F48:U48,"P/O")+COUNTIF(F48:U48,"M/O")+COUNTIF(F48:U48,"E/O")+COUNTIF(F48:U48,"N/O")+COUNTIF(F48:U48,"G/O")</f>
        <v>0</v>
      </c>
      <c r="AU48" s="12">
        <f>COUNTIF(F48:U48,"DD/O")*2</f>
        <v>0</v>
      </c>
      <c r="AV48" s="8">
        <f t="shared" si="7"/>
        <v>4</v>
      </c>
      <c r="AW48" s="8">
        <f>COUNTIF(F48:AJ48,"A")</f>
        <v>0</v>
      </c>
      <c r="AX48" s="12">
        <f>COUNTIF(F48:U48,"P/GH")+COUNTIF(F48:U48,"M/GH")+COUNTIF(F48:U48,"E/GH")+COUNTIF(F48:U48,"N/GH")+COUNTIF(F48:U48,"G/GH")</f>
        <v>0</v>
      </c>
      <c r="AY48" s="8">
        <f>COUNTIF(F48:U48,"GH")*1</f>
        <v>0</v>
      </c>
      <c r="AZ48" s="13">
        <f t="shared" si="8"/>
        <v>27</v>
      </c>
      <c r="BA48" s="16">
        <f t="shared" si="9"/>
        <v>4</v>
      </c>
      <c r="BB48" s="14">
        <f t="shared" si="10"/>
        <v>31</v>
      </c>
      <c r="BC48" s="14">
        <f t="shared" si="11"/>
        <v>0</v>
      </c>
      <c r="BD48" s="14">
        <f t="shared" si="0"/>
        <v>0</v>
      </c>
      <c r="BE48" s="14">
        <f t="shared" si="12"/>
        <v>0</v>
      </c>
      <c r="BF48" s="15"/>
      <c r="BG48" s="15"/>
      <c r="BH48" s="16">
        <f t="shared" si="13"/>
        <v>-31</v>
      </c>
      <c r="BI48" s="4"/>
      <c r="BJ48" s="4">
        <f t="shared" si="14"/>
        <v>0</v>
      </c>
      <c r="BK48" s="4">
        <f t="shared" si="15"/>
        <v>0</v>
      </c>
      <c r="BL48" s="4"/>
      <c r="BM48" s="4">
        <f t="shared" si="16"/>
        <v>0</v>
      </c>
      <c r="BP48" s="37">
        <f t="shared" si="17"/>
        <v>0.5</v>
      </c>
      <c r="BQ48" s="23"/>
    </row>
    <row r="49" spans="1:69" ht="15.75" x14ac:dyDescent="0.25">
      <c r="A49" s="8">
        <v>40</v>
      </c>
      <c r="B49" s="43" t="s">
        <v>129</v>
      </c>
      <c r="C49" s="69" t="s">
        <v>130</v>
      </c>
      <c r="D49" s="40"/>
      <c r="E49" s="17" t="s">
        <v>55</v>
      </c>
      <c r="F49" s="52" t="s">
        <v>25</v>
      </c>
      <c r="G49" s="52" t="s">
        <v>25</v>
      </c>
      <c r="H49" s="52" t="s">
        <v>25</v>
      </c>
      <c r="I49" s="52" t="s">
        <v>25</v>
      </c>
      <c r="J49" s="52" t="s">
        <v>25</v>
      </c>
      <c r="K49" s="52" t="s">
        <v>25</v>
      </c>
      <c r="L49" s="52" t="s">
        <v>25</v>
      </c>
      <c r="M49" s="52" t="s">
        <v>25</v>
      </c>
      <c r="N49" s="52" t="s">
        <v>25</v>
      </c>
      <c r="O49" s="52" t="s">
        <v>25</v>
      </c>
      <c r="P49" s="52" t="s">
        <v>25</v>
      </c>
      <c r="Q49" s="52" t="s">
        <v>25</v>
      </c>
      <c r="R49" s="52" t="s">
        <v>25</v>
      </c>
      <c r="S49" s="52" t="s">
        <v>25</v>
      </c>
      <c r="T49" s="58" t="s">
        <v>25</v>
      </c>
      <c r="U49" s="52" t="s">
        <v>25</v>
      </c>
      <c r="V49" s="53" t="s">
        <v>27</v>
      </c>
      <c r="W49" s="53" t="s">
        <v>27</v>
      </c>
      <c r="X49" s="53" t="s">
        <v>27</v>
      </c>
      <c r="Y49" s="53" t="s">
        <v>27</v>
      </c>
      <c r="Z49" s="53" t="s">
        <v>27</v>
      </c>
      <c r="AA49" s="53" t="s">
        <v>23</v>
      </c>
      <c r="AB49" s="53" t="s">
        <v>27</v>
      </c>
      <c r="AC49" s="53" t="s">
        <v>27</v>
      </c>
      <c r="AD49" s="53" t="s">
        <v>27</v>
      </c>
      <c r="AE49" s="53" t="s">
        <v>27</v>
      </c>
      <c r="AF49" s="53" t="s">
        <v>27</v>
      </c>
      <c r="AG49" s="53" t="s">
        <v>27</v>
      </c>
      <c r="AH49" s="59" t="s">
        <v>23</v>
      </c>
      <c r="AI49" s="59" t="s">
        <v>27</v>
      </c>
      <c r="AJ49" s="59" t="s">
        <v>27</v>
      </c>
      <c r="AK49" s="50">
        <f t="shared" si="1"/>
        <v>0</v>
      </c>
      <c r="AL49" s="8">
        <f t="shared" si="2"/>
        <v>0</v>
      </c>
      <c r="AM49" s="8">
        <f t="shared" si="3"/>
        <v>13</v>
      </c>
      <c r="AN49" s="8">
        <f>COUNTIF(F49:AJ49,"G")</f>
        <v>0</v>
      </c>
      <c r="AO49" s="8">
        <f>COUNTIF(F49:U49,"C/O")*1</f>
        <v>0</v>
      </c>
      <c r="AP49" s="8">
        <f t="shared" si="4"/>
        <v>0</v>
      </c>
      <c r="AQ49" s="8">
        <f t="shared" si="5"/>
        <v>0</v>
      </c>
      <c r="AR49" s="8">
        <f t="shared" si="6"/>
        <v>0</v>
      </c>
      <c r="AS49" s="8">
        <f>COUNTIF(F49:U49,"N+M")*1</f>
        <v>0</v>
      </c>
      <c r="AT49" s="12">
        <f>COUNTIF(F49:U49,"P/O")+COUNTIF(F49:U49,"M/O")+COUNTIF(F49:U49,"E/O")+COUNTIF(F49:U49,"N/O")+COUNTIF(F49:U49,"G/O")</f>
        <v>0</v>
      </c>
      <c r="AU49" s="12">
        <f>COUNTIF(F49:U49,"DD/O")*2</f>
        <v>0</v>
      </c>
      <c r="AV49" s="8">
        <f t="shared" si="7"/>
        <v>2</v>
      </c>
      <c r="AW49" s="8">
        <f>COUNTIF(F49:AJ49,"A")</f>
        <v>16</v>
      </c>
      <c r="AX49" s="12">
        <f>COUNTIF(F49:U49,"P/GH")+COUNTIF(F49:U49,"M/GH")+COUNTIF(F49:U49,"E/GH")+COUNTIF(F49:U49,"N/GH")+COUNTIF(F49:U49,"G/GH")</f>
        <v>0</v>
      </c>
      <c r="AY49" s="8">
        <f>COUNTIF(F49:U49,"GH")*1</f>
        <v>0</v>
      </c>
      <c r="AZ49" s="13">
        <f t="shared" si="8"/>
        <v>13</v>
      </c>
      <c r="BA49" s="16">
        <f t="shared" si="9"/>
        <v>2</v>
      </c>
      <c r="BB49" s="14">
        <f t="shared" si="10"/>
        <v>15</v>
      </c>
      <c r="BC49" s="14">
        <f t="shared" si="11"/>
        <v>0</v>
      </c>
      <c r="BD49" s="14">
        <f t="shared" si="0"/>
        <v>0</v>
      </c>
      <c r="BE49" s="14">
        <f t="shared" si="12"/>
        <v>0</v>
      </c>
      <c r="BF49" s="15"/>
      <c r="BG49" s="15"/>
      <c r="BH49" s="16">
        <f t="shared" si="13"/>
        <v>-15</v>
      </c>
      <c r="BI49" s="4"/>
      <c r="BJ49" s="4">
        <f t="shared" si="14"/>
        <v>0</v>
      </c>
      <c r="BK49" s="4">
        <f t="shared" si="15"/>
        <v>0</v>
      </c>
      <c r="BL49" s="4"/>
      <c r="BM49" s="4">
        <f t="shared" si="16"/>
        <v>0</v>
      </c>
      <c r="BP49" s="37">
        <f t="shared" si="17"/>
        <v>0.16666666666666652</v>
      </c>
      <c r="BQ49" s="23"/>
    </row>
    <row r="50" spans="1:69" ht="15.75" x14ac:dyDescent="0.25">
      <c r="A50" s="8">
        <v>41</v>
      </c>
      <c r="B50" s="43" t="s">
        <v>131</v>
      </c>
      <c r="C50" s="69" t="s">
        <v>132</v>
      </c>
      <c r="D50" s="40"/>
      <c r="E50" s="17" t="s">
        <v>55</v>
      </c>
      <c r="F50" s="52" t="s">
        <v>24</v>
      </c>
      <c r="G50" s="52" t="s">
        <v>23</v>
      </c>
      <c r="H50" s="52" t="s">
        <v>24</v>
      </c>
      <c r="I50" s="52" t="s">
        <v>24</v>
      </c>
      <c r="J50" s="52" t="s">
        <v>24</v>
      </c>
      <c r="K50" s="52" t="s">
        <v>24</v>
      </c>
      <c r="L50" s="52" t="s">
        <v>24</v>
      </c>
      <c r="M50" s="52" t="s">
        <v>24</v>
      </c>
      <c r="N50" s="52" t="s">
        <v>23</v>
      </c>
      <c r="O50" s="52" t="s">
        <v>24</v>
      </c>
      <c r="P50" s="52" t="s">
        <v>24</v>
      </c>
      <c r="Q50" s="52" t="s">
        <v>24</v>
      </c>
      <c r="R50" s="52" t="s">
        <v>24</v>
      </c>
      <c r="S50" s="52" t="s">
        <v>24</v>
      </c>
      <c r="T50" s="58" t="s">
        <v>24</v>
      </c>
      <c r="U50" s="52" t="s">
        <v>23</v>
      </c>
      <c r="V50" s="53" t="s">
        <v>24</v>
      </c>
      <c r="W50" s="53" t="s">
        <v>26</v>
      </c>
      <c r="X50" s="53" t="s">
        <v>26</v>
      </c>
      <c r="Y50" s="53" t="s">
        <v>26</v>
      </c>
      <c r="Z50" s="53" t="s">
        <v>24</v>
      </c>
      <c r="AA50" s="53" t="s">
        <v>26</v>
      </c>
      <c r="AB50" s="53" t="s">
        <v>23</v>
      </c>
      <c r="AC50" s="53" t="s">
        <v>26</v>
      </c>
      <c r="AD50" s="53" t="s">
        <v>26</v>
      </c>
      <c r="AE50" s="53" t="s">
        <v>26</v>
      </c>
      <c r="AF50" s="53" t="s">
        <v>26</v>
      </c>
      <c r="AG50" s="53" t="s">
        <v>24</v>
      </c>
      <c r="AH50" s="59" t="s">
        <v>26</v>
      </c>
      <c r="AI50" s="59" t="s">
        <v>23</v>
      </c>
      <c r="AJ50" s="59" t="s">
        <v>26</v>
      </c>
      <c r="AK50" s="50">
        <f t="shared" si="1"/>
        <v>16</v>
      </c>
      <c r="AL50" s="8">
        <f t="shared" si="2"/>
        <v>10</v>
      </c>
      <c r="AM50" s="8">
        <f t="shared" si="3"/>
        <v>0</v>
      </c>
      <c r="AN50" s="8">
        <f>COUNTIF(F50:AJ50,"G")</f>
        <v>0</v>
      </c>
      <c r="AO50" s="8">
        <f>COUNTIF(F50:U50,"C/O")*1</f>
        <v>0</v>
      </c>
      <c r="AP50" s="8">
        <f t="shared" si="4"/>
        <v>0</v>
      </c>
      <c r="AQ50" s="8">
        <f t="shared" si="5"/>
        <v>0</v>
      </c>
      <c r="AR50" s="8">
        <f t="shared" si="6"/>
        <v>0</v>
      </c>
      <c r="AS50" s="8">
        <f>COUNTIF(F50:U50,"N+M")*1</f>
        <v>0</v>
      </c>
      <c r="AT50" s="12">
        <f>COUNTIF(F50:U50,"P/O")+COUNTIF(F50:U50,"M/O")+COUNTIF(F50:U50,"E/O")+COUNTIF(F50:U50,"N/O")+COUNTIF(F50:U50,"G/O")</f>
        <v>0</v>
      </c>
      <c r="AU50" s="12">
        <f>COUNTIF(F50:U50,"DD/O")*2</f>
        <v>0</v>
      </c>
      <c r="AV50" s="8">
        <f t="shared" si="7"/>
        <v>5</v>
      </c>
      <c r="AW50" s="8">
        <f>COUNTIF(F50:AJ50,"A")</f>
        <v>0</v>
      </c>
      <c r="AX50" s="12">
        <f>COUNTIF(F50:U50,"P/GH")+COUNTIF(F50:U50,"M/GH")+COUNTIF(F50:U50,"E/GH")+COUNTIF(F50:U50,"N/GH")+COUNTIF(F50:U50,"G/GH")</f>
        <v>0</v>
      </c>
      <c r="AY50" s="8">
        <f>COUNTIF(F50:U50,"GH")*1</f>
        <v>0</v>
      </c>
      <c r="AZ50" s="13">
        <f t="shared" si="8"/>
        <v>26</v>
      </c>
      <c r="BA50" s="16">
        <f t="shared" si="9"/>
        <v>5</v>
      </c>
      <c r="BB50" s="14">
        <f t="shared" si="10"/>
        <v>31</v>
      </c>
      <c r="BC50" s="14">
        <f t="shared" si="11"/>
        <v>0</v>
      </c>
      <c r="BD50" s="14">
        <f t="shared" si="0"/>
        <v>0</v>
      </c>
      <c r="BE50" s="14">
        <f t="shared" si="12"/>
        <v>0</v>
      </c>
      <c r="BF50" s="15"/>
      <c r="BG50" s="15"/>
      <c r="BH50" s="16">
        <f t="shared" si="13"/>
        <v>-31</v>
      </c>
      <c r="BI50" s="4"/>
      <c r="BJ50" s="4">
        <f t="shared" si="14"/>
        <v>0</v>
      </c>
      <c r="BK50" s="4">
        <f t="shared" si="15"/>
        <v>0</v>
      </c>
      <c r="BL50" s="4"/>
      <c r="BM50" s="4">
        <f t="shared" si="16"/>
        <v>0</v>
      </c>
      <c r="BP50" s="37">
        <f t="shared" si="17"/>
        <v>-0.66666666666666696</v>
      </c>
    </row>
    <row r="51" spans="1:69" ht="15.75" x14ac:dyDescent="0.25">
      <c r="A51" s="8">
        <v>42</v>
      </c>
      <c r="B51" s="45" t="s">
        <v>133</v>
      </c>
      <c r="C51" s="69" t="s">
        <v>134</v>
      </c>
      <c r="D51" s="40"/>
      <c r="E51" s="17" t="s">
        <v>55</v>
      </c>
      <c r="F51" s="52" t="s">
        <v>24</v>
      </c>
      <c r="G51" s="52" t="s">
        <v>24</v>
      </c>
      <c r="H51" s="52" t="s">
        <v>23</v>
      </c>
      <c r="I51" s="52" t="s">
        <v>24</v>
      </c>
      <c r="J51" s="52" t="s">
        <v>24</v>
      </c>
      <c r="K51" s="52" t="s">
        <v>24</v>
      </c>
      <c r="L51" s="52" t="s">
        <v>24</v>
      </c>
      <c r="M51" s="52" t="s">
        <v>24</v>
      </c>
      <c r="N51" s="52" t="s">
        <v>24</v>
      </c>
      <c r="O51" s="52" t="s">
        <v>23</v>
      </c>
      <c r="P51" s="52" t="s">
        <v>24</v>
      </c>
      <c r="Q51" s="52" t="s">
        <v>24</v>
      </c>
      <c r="R51" s="52" t="s">
        <v>26</v>
      </c>
      <c r="S51" s="52" t="s">
        <v>24</v>
      </c>
      <c r="T51" s="58" t="s">
        <v>25</v>
      </c>
      <c r="U51" s="52" t="s">
        <v>25</v>
      </c>
      <c r="V51" s="53" t="s">
        <v>23</v>
      </c>
      <c r="W51" s="53" t="s">
        <v>27</v>
      </c>
      <c r="X51" s="53" t="s">
        <v>27</v>
      </c>
      <c r="Y51" s="53" t="s">
        <v>27</v>
      </c>
      <c r="Z51" s="53" t="s">
        <v>27</v>
      </c>
      <c r="AA51" s="53" t="s">
        <v>27</v>
      </c>
      <c r="AB51" s="53" t="s">
        <v>27</v>
      </c>
      <c r="AC51" s="53" t="s">
        <v>23</v>
      </c>
      <c r="AD51" s="53" t="s">
        <v>24</v>
      </c>
      <c r="AE51" s="53" t="s">
        <v>24</v>
      </c>
      <c r="AF51" s="53" t="s">
        <v>25</v>
      </c>
      <c r="AG51" s="53" t="s">
        <v>25</v>
      </c>
      <c r="AH51" s="59" t="s">
        <v>25</v>
      </c>
      <c r="AI51" s="59" t="s">
        <v>25</v>
      </c>
      <c r="AJ51" s="59" t="s">
        <v>25</v>
      </c>
      <c r="AK51" s="50">
        <f t="shared" si="1"/>
        <v>13</v>
      </c>
      <c r="AL51" s="8">
        <f t="shared" si="2"/>
        <v>1</v>
      </c>
      <c r="AM51" s="8">
        <f t="shared" si="3"/>
        <v>6</v>
      </c>
      <c r="AN51" s="8">
        <f>COUNTIF(F51:AJ51,"G")</f>
        <v>0</v>
      </c>
      <c r="AO51" s="8">
        <f>COUNTIF(F51:U51,"C/O")*1</f>
        <v>0</v>
      </c>
      <c r="AP51" s="8">
        <f t="shared" si="4"/>
        <v>0</v>
      </c>
      <c r="AQ51" s="8">
        <f t="shared" si="5"/>
        <v>0</v>
      </c>
      <c r="AR51" s="8">
        <f t="shared" si="6"/>
        <v>0</v>
      </c>
      <c r="AS51" s="8">
        <f>COUNTIF(F51:U51,"N+M")*1</f>
        <v>0</v>
      </c>
      <c r="AT51" s="12">
        <f>COUNTIF(F51:U51,"P/O")+COUNTIF(F51:U51,"M/O")+COUNTIF(F51:U51,"E/O")+COUNTIF(F51:U51,"N/O")+COUNTIF(F51:U51,"G/O")</f>
        <v>0</v>
      </c>
      <c r="AU51" s="12">
        <f>COUNTIF(F51:U51,"DD/O")*2</f>
        <v>0</v>
      </c>
      <c r="AV51" s="8">
        <f t="shared" si="7"/>
        <v>4</v>
      </c>
      <c r="AW51" s="8">
        <f>COUNTIF(F51:AJ51,"A")</f>
        <v>7</v>
      </c>
      <c r="AX51" s="12">
        <f>COUNTIF(F51:U51,"P/GH")+COUNTIF(F51:U51,"M/GH")+COUNTIF(F51:U51,"E/GH")+COUNTIF(F51:U51,"N/GH")+COUNTIF(F51:U51,"G/GH")</f>
        <v>0</v>
      </c>
      <c r="AY51" s="8">
        <f>COUNTIF(F51:U51,"GH")*1</f>
        <v>0</v>
      </c>
      <c r="AZ51" s="13">
        <f t="shared" si="8"/>
        <v>20</v>
      </c>
      <c r="BA51" s="16">
        <f t="shared" si="9"/>
        <v>4</v>
      </c>
      <c r="BB51" s="14">
        <f t="shared" si="10"/>
        <v>24</v>
      </c>
      <c r="BC51" s="14">
        <f t="shared" si="11"/>
        <v>0</v>
      </c>
      <c r="BD51" s="14">
        <f t="shared" si="0"/>
        <v>0</v>
      </c>
      <c r="BE51" s="14">
        <f t="shared" si="12"/>
        <v>0</v>
      </c>
      <c r="BF51" s="17"/>
      <c r="BG51" s="15"/>
      <c r="BH51" s="16">
        <f t="shared" si="13"/>
        <v>-24</v>
      </c>
      <c r="BI51" s="4"/>
      <c r="BJ51" s="4">
        <f t="shared" si="14"/>
        <v>0</v>
      </c>
      <c r="BK51" s="4">
        <f t="shared" si="15"/>
        <v>0</v>
      </c>
      <c r="BL51" s="4"/>
      <c r="BM51" s="4">
        <f t="shared" si="16"/>
        <v>0</v>
      </c>
      <c r="BP51" s="37">
        <f t="shared" si="17"/>
        <v>-0.66666666666666652</v>
      </c>
    </row>
    <row r="52" spans="1:69" ht="15.75" x14ac:dyDescent="0.25">
      <c r="A52" s="8">
        <v>43</v>
      </c>
      <c r="B52" s="43" t="s">
        <v>135</v>
      </c>
      <c r="C52" s="69" t="s">
        <v>136</v>
      </c>
      <c r="D52" s="40"/>
      <c r="E52" s="17" t="s">
        <v>55</v>
      </c>
      <c r="F52" s="52" t="s">
        <v>27</v>
      </c>
      <c r="G52" s="52" t="s">
        <v>27</v>
      </c>
      <c r="H52" s="52" t="s">
        <v>27</v>
      </c>
      <c r="I52" s="52" t="s">
        <v>23</v>
      </c>
      <c r="J52" s="52" t="s">
        <v>25</v>
      </c>
      <c r="K52" s="52" t="s">
        <v>27</v>
      </c>
      <c r="L52" s="52" t="s">
        <v>27</v>
      </c>
      <c r="M52" s="52" t="s">
        <v>27</v>
      </c>
      <c r="N52" s="52" t="s">
        <v>27</v>
      </c>
      <c r="O52" s="52" t="s">
        <v>27</v>
      </c>
      <c r="P52" s="52" t="s">
        <v>23</v>
      </c>
      <c r="Q52" s="52" t="s">
        <v>26</v>
      </c>
      <c r="R52" s="52" t="s">
        <v>27</v>
      </c>
      <c r="S52" s="52" t="s">
        <v>27</v>
      </c>
      <c r="T52" s="58" t="s">
        <v>27</v>
      </c>
      <c r="U52" s="52" t="s">
        <v>27</v>
      </c>
      <c r="V52" s="53" t="s">
        <v>27</v>
      </c>
      <c r="W52" s="53" t="s">
        <v>23</v>
      </c>
      <c r="X52" s="53" t="s">
        <v>26</v>
      </c>
      <c r="Y52" s="53" t="s">
        <v>26</v>
      </c>
      <c r="Z52" s="53" t="s">
        <v>27</v>
      </c>
      <c r="AA52" s="53" t="s">
        <v>26</v>
      </c>
      <c r="AB52" s="53" t="s">
        <v>26</v>
      </c>
      <c r="AC52" s="53" t="s">
        <v>26</v>
      </c>
      <c r="AD52" s="53" t="s">
        <v>23</v>
      </c>
      <c r="AE52" s="53" t="s">
        <v>26</v>
      </c>
      <c r="AF52" s="53" t="s">
        <v>26</v>
      </c>
      <c r="AG52" s="53" t="s">
        <v>26</v>
      </c>
      <c r="AH52" s="59" t="s">
        <v>26</v>
      </c>
      <c r="AI52" s="59" t="s">
        <v>26</v>
      </c>
      <c r="AJ52" s="59" t="s">
        <v>26</v>
      </c>
      <c r="AK52" s="50">
        <f t="shared" si="1"/>
        <v>0</v>
      </c>
      <c r="AL52" s="8">
        <f t="shared" si="2"/>
        <v>12</v>
      </c>
      <c r="AM52" s="8">
        <f t="shared" si="3"/>
        <v>14</v>
      </c>
      <c r="AN52" s="8">
        <f>COUNTIF(F52:AJ52,"G")</f>
        <v>0</v>
      </c>
      <c r="AO52" s="8">
        <f>COUNTIF(F52:U52,"C/O")*1</f>
        <v>0</v>
      </c>
      <c r="AP52" s="8">
        <f t="shared" si="4"/>
        <v>0</v>
      </c>
      <c r="AQ52" s="8">
        <f t="shared" si="5"/>
        <v>0</v>
      </c>
      <c r="AR52" s="8">
        <f t="shared" si="6"/>
        <v>0</v>
      </c>
      <c r="AS52" s="8">
        <f>COUNTIF(F52:U52,"N+M")*1</f>
        <v>0</v>
      </c>
      <c r="AT52" s="12">
        <f>COUNTIF(F52:U52,"P/O")+COUNTIF(F52:U52,"M/O")+COUNTIF(F52:U52,"E/O")+COUNTIF(F52:U52,"N/O")+COUNTIF(F52:U52,"G/O")</f>
        <v>0</v>
      </c>
      <c r="AU52" s="12">
        <f>COUNTIF(F52:U52,"DD/O")*2</f>
        <v>0</v>
      </c>
      <c r="AV52" s="8">
        <f t="shared" si="7"/>
        <v>4</v>
      </c>
      <c r="AW52" s="8">
        <f>COUNTIF(F52:AJ52,"A")</f>
        <v>1</v>
      </c>
      <c r="AX52" s="12">
        <f>COUNTIF(F52:U52,"P/GH")+COUNTIF(F52:U52,"M/GH")+COUNTIF(F52:U52,"E/GH")+COUNTIF(F52:U52,"N/GH")+COUNTIF(F52:U52,"G/GH")</f>
        <v>0</v>
      </c>
      <c r="AY52" s="8">
        <f>COUNTIF(F52:U52,"GH")*1</f>
        <v>0</v>
      </c>
      <c r="AZ52" s="13">
        <f t="shared" si="8"/>
        <v>26</v>
      </c>
      <c r="BA52" s="16">
        <f t="shared" si="9"/>
        <v>4</v>
      </c>
      <c r="BB52" s="14">
        <f t="shared" si="10"/>
        <v>30</v>
      </c>
      <c r="BC52" s="14">
        <f t="shared" si="11"/>
        <v>0</v>
      </c>
      <c r="BD52" s="14">
        <f t="shared" si="0"/>
        <v>0</v>
      </c>
      <c r="BE52" s="14">
        <f t="shared" si="12"/>
        <v>0</v>
      </c>
      <c r="BF52" s="15"/>
      <c r="BG52" s="15"/>
      <c r="BH52" s="16">
        <f t="shared" si="13"/>
        <v>-30</v>
      </c>
      <c r="BI52" s="4"/>
      <c r="BJ52" s="4">
        <f t="shared" si="14"/>
        <v>0</v>
      </c>
      <c r="BK52" s="4">
        <f t="shared" si="15"/>
        <v>0</v>
      </c>
      <c r="BL52" s="4"/>
      <c r="BM52" s="4">
        <f t="shared" si="16"/>
        <v>0</v>
      </c>
      <c r="BP52" s="37">
        <f t="shared" si="17"/>
        <v>0.33333333333333304</v>
      </c>
    </row>
    <row r="53" spans="1:69" ht="15.75" x14ac:dyDescent="0.25">
      <c r="A53" s="8">
        <v>44</v>
      </c>
      <c r="B53" s="43" t="s">
        <v>137</v>
      </c>
      <c r="C53" s="69" t="s">
        <v>138</v>
      </c>
      <c r="D53" s="40"/>
      <c r="E53" s="17" t="s">
        <v>55</v>
      </c>
      <c r="F53" s="52" t="s">
        <v>24</v>
      </c>
      <c r="G53" s="52" t="s">
        <v>24</v>
      </c>
      <c r="H53" s="52" t="s">
        <v>24</v>
      </c>
      <c r="I53" s="52" t="s">
        <v>24</v>
      </c>
      <c r="J53" s="52" t="s">
        <v>23</v>
      </c>
      <c r="K53" s="52" t="s">
        <v>24</v>
      </c>
      <c r="L53" s="52" t="s">
        <v>24</v>
      </c>
      <c r="M53" s="52" t="s">
        <v>24</v>
      </c>
      <c r="N53" s="52" t="s">
        <v>24</v>
      </c>
      <c r="O53" s="52" t="s">
        <v>24</v>
      </c>
      <c r="P53" s="52" t="s">
        <v>25</v>
      </c>
      <c r="Q53" s="52" t="s">
        <v>23</v>
      </c>
      <c r="R53" s="52" t="s">
        <v>27</v>
      </c>
      <c r="S53" s="52" t="s">
        <v>27</v>
      </c>
      <c r="T53" s="58" t="s">
        <v>25</v>
      </c>
      <c r="U53" s="52" t="s">
        <v>24</v>
      </c>
      <c r="V53" s="53" t="s">
        <v>24</v>
      </c>
      <c r="W53" s="53" t="s">
        <v>27</v>
      </c>
      <c r="X53" s="53" t="s">
        <v>23</v>
      </c>
      <c r="Y53" s="53" t="s">
        <v>24</v>
      </c>
      <c r="Z53" s="53" t="s">
        <v>27</v>
      </c>
      <c r="AA53" s="53" t="s">
        <v>27</v>
      </c>
      <c r="AB53" s="53" t="s">
        <v>27</v>
      </c>
      <c r="AC53" s="53" t="s">
        <v>27</v>
      </c>
      <c r="AD53" s="53" t="s">
        <v>27</v>
      </c>
      <c r="AE53" s="53" t="s">
        <v>23</v>
      </c>
      <c r="AF53" s="53" t="s">
        <v>24</v>
      </c>
      <c r="AG53" s="53" t="s">
        <v>24</v>
      </c>
      <c r="AH53" s="59" t="s">
        <v>24</v>
      </c>
      <c r="AI53" s="59" t="s">
        <v>24</v>
      </c>
      <c r="AJ53" s="59" t="s">
        <v>24</v>
      </c>
      <c r="AK53" s="50">
        <f t="shared" si="1"/>
        <v>17</v>
      </c>
      <c r="AL53" s="8">
        <f t="shared" si="2"/>
        <v>0</v>
      </c>
      <c r="AM53" s="8">
        <f t="shared" si="3"/>
        <v>8</v>
      </c>
      <c r="AN53" s="8">
        <f>COUNTIF(F53:AJ53,"G")</f>
        <v>0</v>
      </c>
      <c r="AO53" s="8">
        <f>COUNTIF(F53:U53,"C/O")*1</f>
        <v>0</v>
      </c>
      <c r="AP53" s="8">
        <f t="shared" si="4"/>
        <v>0</v>
      </c>
      <c r="AQ53" s="8">
        <f t="shared" si="5"/>
        <v>0</v>
      </c>
      <c r="AR53" s="8">
        <f t="shared" si="6"/>
        <v>0</v>
      </c>
      <c r="AS53" s="8">
        <f>COUNTIF(F53:U53,"N+M")*1</f>
        <v>0</v>
      </c>
      <c r="AT53" s="12">
        <f>COUNTIF(F53:U53,"P/O")+COUNTIF(F53:U53,"M/O")+COUNTIF(F53:U53,"E/O")+COUNTIF(F53:U53,"N/O")+COUNTIF(F53:U53,"G/O")</f>
        <v>0</v>
      </c>
      <c r="AU53" s="12">
        <f>COUNTIF(F53:U53,"DD/O")*2</f>
        <v>0</v>
      </c>
      <c r="AV53" s="8">
        <f t="shared" si="7"/>
        <v>4</v>
      </c>
      <c r="AW53" s="8">
        <f>COUNTIF(F53:AJ53,"A")</f>
        <v>2</v>
      </c>
      <c r="AX53" s="12">
        <f>COUNTIF(F53:U53,"P/GH")+COUNTIF(F53:U53,"M/GH")+COUNTIF(F53:U53,"E/GH")+COUNTIF(F53:U53,"N/GH")+COUNTIF(F53:U53,"G/GH")</f>
        <v>0</v>
      </c>
      <c r="AY53" s="8">
        <f>COUNTIF(F53:U53,"GH")*1</f>
        <v>0</v>
      </c>
      <c r="AZ53" s="13">
        <f t="shared" si="8"/>
        <v>25</v>
      </c>
      <c r="BA53" s="16">
        <f t="shared" si="9"/>
        <v>4</v>
      </c>
      <c r="BB53" s="14">
        <f t="shared" si="10"/>
        <v>29</v>
      </c>
      <c r="BC53" s="14">
        <f t="shared" si="11"/>
        <v>0</v>
      </c>
      <c r="BD53" s="14">
        <f t="shared" si="0"/>
        <v>0</v>
      </c>
      <c r="BE53" s="14">
        <f t="shared" si="12"/>
        <v>0</v>
      </c>
      <c r="BF53" s="15"/>
      <c r="BG53" s="15"/>
      <c r="BH53" s="16">
        <f t="shared" si="13"/>
        <v>-29</v>
      </c>
      <c r="BI53" s="4"/>
      <c r="BJ53" s="4">
        <f t="shared" si="14"/>
        <v>0</v>
      </c>
      <c r="BK53" s="4">
        <f t="shared" si="15"/>
        <v>0</v>
      </c>
      <c r="BL53" s="4"/>
      <c r="BM53" s="4">
        <f t="shared" si="16"/>
        <v>0</v>
      </c>
      <c r="BP53" s="37">
        <f t="shared" si="17"/>
        <v>0.16666666666666696</v>
      </c>
    </row>
    <row r="54" spans="1:69" ht="15.75" x14ac:dyDescent="0.25">
      <c r="A54" s="8">
        <v>45</v>
      </c>
      <c r="B54" s="43" t="s">
        <v>139</v>
      </c>
      <c r="C54" s="69" t="s">
        <v>140</v>
      </c>
      <c r="D54" s="40"/>
      <c r="E54" s="17" t="s">
        <v>55</v>
      </c>
      <c r="F54" s="53" t="s">
        <v>24</v>
      </c>
      <c r="G54" s="53" t="s">
        <v>24</v>
      </c>
      <c r="H54" s="53" t="s">
        <v>24</v>
      </c>
      <c r="I54" s="52" t="s">
        <v>24</v>
      </c>
      <c r="J54" s="53" t="s">
        <v>24</v>
      </c>
      <c r="K54" s="57" t="s">
        <v>23</v>
      </c>
      <c r="L54" s="53" t="s">
        <v>24</v>
      </c>
      <c r="M54" s="53" t="s">
        <v>24</v>
      </c>
      <c r="N54" s="53" t="s">
        <v>28</v>
      </c>
      <c r="O54" s="57" t="s">
        <v>24</v>
      </c>
      <c r="P54" s="57" t="s">
        <v>24</v>
      </c>
      <c r="Q54" s="76" t="s">
        <v>24</v>
      </c>
      <c r="R54" s="57" t="s">
        <v>23</v>
      </c>
      <c r="S54" s="57" t="s">
        <v>24</v>
      </c>
      <c r="T54" s="77" t="s">
        <v>24</v>
      </c>
      <c r="U54" s="52" t="s">
        <v>24</v>
      </c>
      <c r="V54" s="53" t="s">
        <v>24</v>
      </c>
      <c r="W54" s="53" t="s">
        <v>24</v>
      </c>
      <c r="X54" s="53" t="s">
        <v>24</v>
      </c>
      <c r="Y54" s="53" t="s">
        <v>23</v>
      </c>
      <c r="Z54" s="53" t="s">
        <v>24</v>
      </c>
      <c r="AA54" s="53" t="s">
        <v>24</v>
      </c>
      <c r="AB54" s="53" t="s">
        <v>24</v>
      </c>
      <c r="AC54" s="53" t="s">
        <v>24</v>
      </c>
      <c r="AD54" s="53" t="s">
        <v>24</v>
      </c>
      <c r="AE54" s="53" t="s">
        <v>24</v>
      </c>
      <c r="AF54" s="53" t="s">
        <v>23</v>
      </c>
      <c r="AG54" s="53" t="s">
        <v>25</v>
      </c>
      <c r="AH54" s="59" t="s">
        <v>25</v>
      </c>
      <c r="AI54" s="59" t="s">
        <v>25</v>
      </c>
      <c r="AJ54" s="59" t="s">
        <v>25</v>
      </c>
      <c r="AK54" s="50">
        <f t="shared" si="1"/>
        <v>22</v>
      </c>
      <c r="AL54" s="8">
        <f t="shared" si="2"/>
        <v>0</v>
      </c>
      <c r="AM54" s="8">
        <f t="shared" si="3"/>
        <v>0</v>
      </c>
      <c r="AN54" s="8">
        <f>COUNTIF(F54:AJ54,"G")</f>
        <v>0</v>
      </c>
      <c r="AO54" s="8">
        <f>COUNTIF(F54:U54,"C/O")*1</f>
        <v>0</v>
      </c>
      <c r="AP54" s="8">
        <f t="shared" si="4"/>
        <v>1</v>
      </c>
      <c r="AQ54" s="8">
        <f t="shared" si="5"/>
        <v>0</v>
      </c>
      <c r="AR54" s="8">
        <f t="shared" si="6"/>
        <v>0</v>
      </c>
      <c r="AS54" s="8">
        <f>COUNTIF(F54:U54,"N+M")*1</f>
        <v>0</v>
      </c>
      <c r="AT54" s="12">
        <f>COUNTIF(F54:U54,"P/O")+COUNTIF(F54:U54,"M/O")+COUNTIF(F54:U54,"E/O")+COUNTIF(F54:U54,"N/O")+COUNTIF(F54:U54,"G/O")</f>
        <v>0</v>
      </c>
      <c r="AU54" s="12">
        <f>COUNTIF(F54:U54,"DD/O")*2</f>
        <v>0</v>
      </c>
      <c r="AV54" s="8">
        <f t="shared" si="7"/>
        <v>4</v>
      </c>
      <c r="AW54" s="8">
        <f>COUNTIF(F54:AJ54,"A")</f>
        <v>4</v>
      </c>
      <c r="AX54" s="12">
        <f>COUNTIF(F54:U54,"P/GH")+COUNTIF(F54:U54,"M/GH")+COUNTIF(F54:U54,"E/GH")+COUNTIF(F54:U54,"N/GH")+COUNTIF(F54:U54,"G/GH")</f>
        <v>0</v>
      </c>
      <c r="AY54" s="8">
        <f>COUNTIF(F54:U54,"GH")*1</f>
        <v>0</v>
      </c>
      <c r="AZ54" s="13">
        <f t="shared" si="8"/>
        <v>23</v>
      </c>
      <c r="BA54" s="16">
        <f t="shared" si="9"/>
        <v>4</v>
      </c>
      <c r="BB54" s="14">
        <f t="shared" si="10"/>
        <v>27</v>
      </c>
      <c r="BC54" s="14">
        <f t="shared" si="11"/>
        <v>1</v>
      </c>
      <c r="BD54" s="14">
        <f t="shared" si="0"/>
        <v>0</v>
      </c>
      <c r="BE54" s="14">
        <f t="shared" si="12"/>
        <v>0</v>
      </c>
      <c r="BF54" s="15"/>
      <c r="BG54" s="15"/>
      <c r="BH54" s="16">
        <f t="shared" si="13"/>
        <v>-27</v>
      </c>
      <c r="BI54" s="4"/>
      <c r="BJ54" s="4">
        <f t="shared" si="14"/>
        <v>8</v>
      </c>
      <c r="BK54" s="4">
        <f t="shared" si="15"/>
        <v>0</v>
      </c>
      <c r="BL54" s="4"/>
      <c r="BM54" s="4">
        <f t="shared" si="16"/>
        <v>0</v>
      </c>
      <c r="BP54" s="37">
        <f t="shared" si="17"/>
        <v>-0.16666666666666652</v>
      </c>
    </row>
    <row r="55" spans="1:69" ht="15.75" x14ac:dyDescent="0.25">
      <c r="A55" s="8">
        <v>46</v>
      </c>
      <c r="B55" s="43" t="s">
        <v>141</v>
      </c>
      <c r="C55" s="69" t="s">
        <v>142</v>
      </c>
      <c r="D55" s="40"/>
      <c r="E55" s="17" t="s">
        <v>55</v>
      </c>
      <c r="F55" s="52" t="s">
        <v>23</v>
      </c>
      <c r="G55" s="52" t="s">
        <v>27</v>
      </c>
      <c r="H55" s="52" t="s">
        <v>27</v>
      </c>
      <c r="I55" s="52" t="s">
        <v>27</v>
      </c>
      <c r="J55" s="52" t="s">
        <v>27</v>
      </c>
      <c r="K55" s="52" t="s">
        <v>27</v>
      </c>
      <c r="L55" s="52" t="s">
        <v>27</v>
      </c>
      <c r="M55" s="52" t="s">
        <v>23</v>
      </c>
      <c r="N55" s="52" t="s">
        <v>24</v>
      </c>
      <c r="O55" s="52" t="s">
        <v>27</v>
      </c>
      <c r="P55" s="52" t="s">
        <v>27</v>
      </c>
      <c r="Q55" s="52" t="s">
        <v>27</v>
      </c>
      <c r="R55" s="52" t="s">
        <v>27</v>
      </c>
      <c r="S55" s="52" t="s">
        <v>27</v>
      </c>
      <c r="T55" s="58" t="s">
        <v>23</v>
      </c>
      <c r="U55" s="52" t="s">
        <v>24</v>
      </c>
      <c r="V55" s="53" t="s">
        <v>24</v>
      </c>
      <c r="W55" s="53" t="s">
        <v>24</v>
      </c>
      <c r="X55" s="53" t="s">
        <v>24</v>
      </c>
      <c r="Y55" s="53" t="s">
        <v>24</v>
      </c>
      <c r="Z55" s="53" t="s">
        <v>24</v>
      </c>
      <c r="AA55" s="53" t="s">
        <v>23</v>
      </c>
      <c r="AB55" s="53" t="s">
        <v>24</v>
      </c>
      <c r="AC55" s="53" t="s">
        <v>24</v>
      </c>
      <c r="AD55" s="53" t="s">
        <v>24</v>
      </c>
      <c r="AE55" s="53" t="s">
        <v>24</v>
      </c>
      <c r="AF55" s="53" t="s">
        <v>24</v>
      </c>
      <c r="AG55" s="53" t="s">
        <v>24</v>
      </c>
      <c r="AH55" s="59" t="s">
        <v>23</v>
      </c>
      <c r="AI55" s="59" t="s">
        <v>24</v>
      </c>
      <c r="AJ55" s="59" t="s">
        <v>24</v>
      </c>
      <c r="AK55" s="50">
        <f t="shared" si="1"/>
        <v>15</v>
      </c>
      <c r="AL55" s="8">
        <f t="shared" si="2"/>
        <v>0</v>
      </c>
      <c r="AM55" s="8">
        <f t="shared" si="3"/>
        <v>11</v>
      </c>
      <c r="AN55" s="8">
        <f>COUNTIF(F55:AJ55,"G")</f>
        <v>0</v>
      </c>
      <c r="AO55" s="8">
        <f>COUNTIF(F55:U55,"C/O")*1</f>
        <v>0</v>
      </c>
      <c r="AP55" s="8">
        <f t="shared" si="4"/>
        <v>0</v>
      </c>
      <c r="AQ55" s="8">
        <f t="shared" si="5"/>
        <v>0</v>
      </c>
      <c r="AR55" s="8">
        <f t="shared" si="6"/>
        <v>0</v>
      </c>
      <c r="AS55" s="8">
        <f>COUNTIF(F55:U55,"N+M")*1</f>
        <v>0</v>
      </c>
      <c r="AT55" s="12">
        <f>COUNTIF(F55:U55,"P/O")+COUNTIF(F55:U55,"M/O")+COUNTIF(F55:U55,"E/O")+COUNTIF(F55:U55,"N/O")+COUNTIF(F55:U55,"G/O")</f>
        <v>0</v>
      </c>
      <c r="AU55" s="12">
        <f>COUNTIF(F55:U55,"DD/O")*2</f>
        <v>0</v>
      </c>
      <c r="AV55" s="8">
        <f t="shared" si="7"/>
        <v>5</v>
      </c>
      <c r="AW55" s="8">
        <f>COUNTIF(F55:AJ55,"A")</f>
        <v>0</v>
      </c>
      <c r="AX55" s="12">
        <f>COUNTIF(F55:U55,"P/GH")+COUNTIF(F55:U55,"M/GH")+COUNTIF(F55:U55,"E/GH")+COUNTIF(F55:U55,"N/GH")+COUNTIF(F55:U55,"G/GH")</f>
        <v>0</v>
      </c>
      <c r="AY55" s="8">
        <f>COUNTIF(F55:U55,"GH")*1</f>
        <v>0</v>
      </c>
      <c r="AZ55" s="13">
        <f t="shared" si="8"/>
        <v>26</v>
      </c>
      <c r="BA55" s="16">
        <f t="shared" si="9"/>
        <v>5</v>
      </c>
      <c r="BB55" s="14">
        <f t="shared" si="10"/>
        <v>31</v>
      </c>
      <c r="BC55" s="14">
        <f t="shared" si="11"/>
        <v>0</v>
      </c>
      <c r="BD55" s="14">
        <f t="shared" si="0"/>
        <v>0</v>
      </c>
      <c r="BE55" s="14">
        <f t="shared" si="12"/>
        <v>0</v>
      </c>
      <c r="BF55" s="15"/>
      <c r="BG55" s="15"/>
      <c r="BH55" s="16">
        <f t="shared" si="13"/>
        <v>-31</v>
      </c>
      <c r="BI55" s="4"/>
      <c r="BJ55" s="4">
        <f t="shared" si="14"/>
        <v>0</v>
      </c>
      <c r="BK55" s="4">
        <f t="shared" si="15"/>
        <v>0</v>
      </c>
      <c r="BL55" s="4"/>
      <c r="BM55" s="4">
        <f t="shared" si="16"/>
        <v>0</v>
      </c>
      <c r="BP55" s="37">
        <f t="shared" si="17"/>
        <v>-0.66666666666666696</v>
      </c>
    </row>
    <row r="56" spans="1:69" ht="15.75" x14ac:dyDescent="0.25">
      <c r="A56" s="8">
        <v>47</v>
      </c>
      <c r="B56" s="43" t="s">
        <v>143</v>
      </c>
      <c r="C56" s="69" t="s">
        <v>144</v>
      </c>
      <c r="D56" s="40"/>
      <c r="E56" s="17" t="s">
        <v>55</v>
      </c>
      <c r="F56" s="52" t="s">
        <v>23</v>
      </c>
      <c r="G56" s="52" t="s">
        <v>27</v>
      </c>
      <c r="H56" s="52" t="s">
        <v>27</v>
      </c>
      <c r="I56" s="52" t="s">
        <v>27</v>
      </c>
      <c r="J56" s="52" t="s">
        <v>27</v>
      </c>
      <c r="K56" s="52" t="s">
        <v>26</v>
      </c>
      <c r="L56" s="52" t="s">
        <v>26</v>
      </c>
      <c r="M56" s="52" t="s">
        <v>23</v>
      </c>
      <c r="N56" s="52" t="s">
        <v>24</v>
      </c>
      <c r="O56" s="52" t="s">
        <v>24</v>
      </c>
      <c r="P56" s="52" t="s">
        <v>24</v>
      </c>
      <c r="Q56" s="52" t="s">
        <v>24</v>
      </c>
      <c r="R56" s="52" t="s">
        <v>24</v>
      </c>
      <c r="S56" s="52" t="s">
        <v>26</v>
      </c>
      <c r="T56" s="58" t="s">
        <v>23</v>
      </c>
      <c r="U56" s="52" t="s">
        <v>24</v>
      </c>
      <c r="V56" s="53" t="s">
        <v>24</v>
      </c>
      <c r="W56" s="53" t="s">
        <v>24</v>
      </c>
      <c r="X56" s="53" t="s">
        <v>24</v>
      </c>
      <c r="Y56" s="53" t="s">
        <v>24</v>
      </c>
      <c r="Z56" s="53" t="s">
        <v>24</v>
      </c>
      <c r="AA56" s="53" t="s">
        <v>23</v>
      </c>
      <c r="AB56" s="53" t="s">
        <v>24</v>
      </c>
      <c r="AC56" s="53" t="s">
        <v>24</v>
      </c>
      <c r="AD56" s="53" t="s">
        <v>24</v>
      </c>
      <c r="AE56" s="53" t="s">
        <v>24</v>
      </c>
      <c r="AF56" s="53" t="s">
        <v>24</v>
      </c>
      <c r="AG56" s="53" t="s">
        <v>24</v>
      </c>
      <c r="AH56" s="59" t="s">
        <v>23</v>
      </c>
      <c r="AI56" s="59" t="s">
        <v>24</v>
      </c>
      <c r="AJ56" s="59" t="s">
        <v>24</v>
      </c>
      <c r="AK56" s="50">
        <f t="shared" si="1"/>
        <v>19</v>
      </c>
      <c r="AL56" s="8">
        <f t="shared" si="2"/>
        <v>3</v>
      </c>
      <c r="AM56" s="8">
        <f t="shared" si="3"/>
        <v>4</v>
      </c>
      <c r="AN56" s="8">
        <f>COUNTIF(F56:AJ56,"G")</f>
        <v>0</v>
      </c>
      <c r="AO56" s="8">
        <f>COUNTIF(F56:U56,"C/O")*1</f>
        <v>0</v>
      </c>
      <c r="AP56" s="8">
        <f t="shared" si="4"/>
        <v>0</v>
      </c>
      <c r="AQ56" s="8">
        <f t="shared" si="5"/>
        <v>0</v>
      </c>
      <c r="AR56" s="8">
        <f t="shared" si="6"/>
        <v>0</v>
      </c>
      <c r="AS56" s="8">
        <f>COUNTIF(F56:U56,"N+M")*1</f>
        <v>0</v>
      </c>
      <c r="AT56" s="12">
        <f>COUNTIF(F56:U56,"P/O")+COUNTIF(F56:U56,"M/O")+COUNTIF(F56:U56,"E/O")+COUNTIF(F56:U56,"N/O")+COUNTIF(F56:U56,"G/O")</f>
        <v>0</v>
      </c>
      <c r="AU56" s="12">
        <f>COUNTIF(F56:U56,"DD/O")*2</f>
        <v>0</v>
      </c>
      <c r="AV56" s="8">
        <f t="shared" si="7"/>
        <v>5</v>
      </c>
      <c r="AW56" s="8">
        <f>COUNTIF(F56:AJ56,"A")</f>
        <v>0</v>
      </c>
      <c r="AX56" s="12">
        <f>COUNTIF(F56:U56,"P/GH")+COUNTIF(F56:U56,"M/GH")+COUNTIF(F56:U56,"E/GH")+COUNTIF(F56:U56,"N/GH")+COUNTIF(F56:U56,"G/GH")</f>
        <v>0</v>
      </c>
      <c r="AY56" s="8">
        <f>COUNTIF(F56:U56,"GH")*1</f>
        <v>0</v>
      </c>
      <c r="AZ56" s="13">
        <f t="shared" si="8"/>
        <v>26</v>
      </c>
      <c r="BA56" s="16">
        <f t="shared" si="9"/>
        <v>5</v>
      </c>
      <c r="BB56" s="14">
        <f t="shared" si="10"/>
        <v>31</v>
      </c>
      <c r="BC56" s="14">
        <f t="shared" si="11"/>
        <v>0</v>
      </c>
      <c r="BD56" s="14">
        <f t="shared" si="0"/>
        <v>0</v>
      </c>
      <c r="BE56" s="14">
        <f t="shared" si="12"/>
        <v>0</v>
      </c>
      <c r="BF56" s="15"/>
      <c r="BG56" s="15"/>
      <c r="BH56" s="16">
        <f t="shared" si="13"/>
        <v>-31</v>
      </c>
      <c r="BI56" s="4"/>
      <c r="BJ56" s="4">
        <f t="shared" si="14"/>
        <v>0</v>
      </c>
      <c r="BK56" s="4">
        <f t="shared" si="15"/>
        <v>0</v>
      </c>
      <c r="BL56" s="4"/>
      <c r="BM56" s="4">
        <f t="shared" si="16"/>
        <v>0</v>
      </c>
      <c r="BP56" s="37">
        <f t="shared" si="17"/>
        <v>-0.66666666666666696</v>
      </c>
    </row>
    <row r="57" spans="1:69" ht="15.75" x14ac:dyDescent="0.25">
      <c r="A57" s="8">
        <v>48</v>
      </c>
      <c r="B57" s="43" t="s">
        <v>145</v>
      </c>
      <c r="C57" s="69" t="s">
        <v>146</v>
      </c>
      <c r="D57" s="40"/>
      <c r="E57" s="17" t="s">
        <v>55</v>
      </c>
      <c r="F57" s="52" t="s">
        <v>24</v>
      </c>
      <c r="G57" s="52" t="s">
        <v>23</v>
      </c>
      <c r="H57" s="52" t="s">
        <v>27</v>
      </c>
      <c r="I57" s="52" t="s">
        <v>27</v>
      </c>
      <c r="J57" s="52" t="s">
        <v>27</v>
      </c>
      <c r="K57" s="52" t="s">
        <v>27</v>
      </c>
      <c r="L57" s="52" t="s">
        <v>27</v>
      </c>
      <c r="M57" s="52" t="s">
        <v>27</v>
      </c>
      <c r="N57" s="52" t="s">
        <v>27</v>
      </c>
      <c r="O57" s="52" t="s">
        <v>23</v>
      </c>
      <c r="P57" s="52" t="s">
        <v>27</v>
      </c>
      <c r="Q57" s="52" t="s">
        <v>27</v>
      </c>
      <c r="R57" s="52" t="s">
        <v>27</v>
      </c>
      <c r="S57" s="52" t="s">
        <v>27</v>
      </c>
      <c r="T57" s="58" t="s">
        <v>27</v>
      </c>
      <c r="U57" s="52" t="s">
        <v>23</v>
      </c>
      <c r="V57" s="53" t="s">
        <v>24</v>
      </c>
      <c r="W57" s="53" t="s">
        <v>24</v>
      </c>
      <c r="X57" s="53" t="s">
        <v>24</v>
      </c>
      <c r="Y57" s="53" t="s">
        <v>24</v>
      </c>
      <c r="Z57" s="53" t="s">
        <v>24</v>
      </c>
      <c r="AA57" s="53" t="s">
        <v>27</v>
      </c>
      <c r="AB57" s="53" t="s">
        <v>27</v>
      </c>
      <c r="AC57" s="53" t="s">
        <v>23</v>
      </c>
      <c r="AD57" s="53" t="s">
        <v>27</v>
      </c>
      <c r="AE57" s="53" t="s">
        <v>27</v>
      </c>
      <c r="AF57" s="53" t="s">
        <v>27</v>
      </c>
      <c r="AG57" s="53" t="s">
        <v>27</v>
      </c>
      <c r="AH57" s="59" t="s">
        <v>27</v>
      </c>
      <c r="AI57" s="59" t="s">
        <v>25</v>
      </c>
      <c r="AJ57" s="59" t="s">
        <v>26</v>
      </c>
      <c r="AK57" s="50">
        <f t="shared" si="1"/>
        <v>6</v>
      </c>
      <c r="AL57" s="8">
        <f t="shared" si="2"/>
        <v>1</v>
      </c>
      <c r="AM57" s="8">
        <f t="shared" si="3"/>
        <v>19</v>
      </c>
      <c r="AN57" s="8">
        <f>COUNTIF(F57:AJ57,"G")</f>
        <v>0</v>
      </c>
      <c r="AO57" s="8">
        <f>COUNTIF(F57:U57,"C/O")*1</f>
        <v>0</v>
      </c>
      <c r="AP57" s="8">
        <f t="shared" si="4"/>
        <v>0</v>
      </c>
      <c r="AQ57" s="8">
        <f t="shared" si="5"/>
        <v>0</v>
      </c>
      <c r="AR57" s="8">
        <f t="shared" si="6"/>
        <v>0</v>
      </c>
      <c r="AS57" s="8">
        <f>COUNTIF(F57:U57,"N+M")*1</f>
        <v>0</v>
      </c>
      <c r="AT57" s="12">
        <f>COUNTIF(F57:U57,"P/O")+COUNTIF(F57:U57,"M/O")+COUNTIF(F57:U57,"E/O")+COUNTIF(F57:U57,"N/O")+COUNTIF(F57:U57,"G/O")</f>
        <v>0</v>
      </c>
      <c r="AU57" s="12">
        <f>COUNTIF(F57:U57,"DD/O")*2</f>
        <v>0</v>
      </c>
      <c r="AV57" s="8">
        <f t="shared" si="7"/>
        <v>4</v>
      </c>
      <c r="AW57" s="8">
        <f>COUNTIF(F57:AJ57,"A")</f>
        <v>1</v>
      </c>
      <c r="AX57" s="12">
        <f>COUNTIF(F57:U57,"P/GH")+COUNTIF(F57:U57,"M/GH")+COUNTIF(F57:U57,"E/GH")+COUNTIF(F57:U57,"N/GH")+COUNTIF(F57:U57,"G/GH")</f>
        <v>0</v>
      </c>
      <c r="AY57" s="8">
        <f>COUNTIF(F57:U57,"GH")*1</f>
        <v>0</v>
      </c>
      <c r="AZ57" s="13">
        <f t="shared" si="8"/>
        <v>26</v>
      </c>
      <c r="BA57" s="16">
        <f t="shared" si="9"/>
        <v>4</v>
      </c>
      <c r="BB57" s="14">
        <f t="shared" si="10"/>
        <v>30</v>
      </c>
      <c r="BC57" s="14">
        <f t="shared" si="11"/>
        <v>0</v>
      </c>
      <c r="BD57" s="14">
        <f t="shared" si="0"/>
        <v>0</v>
      </c>
      <c r="BE57" s="14">
        <f t="shared" si="12"/>
        <v>0</v>
      </c>
      <c r="BF57" s="15"/>
      <c r="BG57" s="15"/>
      <c r="BH57" s="16">
        <f t="shared" si="13"/>
        <v>-30</v>
      </c>
      <c r="BI57" s="4"/>
      <c r="BJ57" s="4">
        <f t="shared" si="14"/>
        <v>0</v>
      </c>
      <c r="BK57" s="4">
        <f t="shared" si="15"/>
        <v>0</v>
      </c>
      <c r="BL57" s="4"/>
      <c r="BM57" s="4">
        <f t="shared" si="16"/>
        <v>0</v>
      </c>
      <c r="BP57" s="37">
        <f t="shared" si="17"/>
        <v>0.33333333333333304</v>
      </c>
    </row>
    <row r="58" spans="1:69" ht="15.75" x14ac:dyDescent="0.25">
      <c r="A58" s="8">
        <v>49</v>
      </c>
      <c r="B58" s="43" t="s">
        <v>147</v>
      </c>
      <c r="C58" s="69" t="s">
        <v>148</v>
      </c>
      <c r="D58" s="40"/>
      <c r="E58" s="17" t="s">
        <v>55</v>
      </c>
      <c r="F58" s="53" t="s">
        <v>24</v>
      </c>
      <c r="G58" s="53" t="s">
        <v>24</v>
      </c>
      <c r="H58" s="53" t="s">
        <v>24</v>
      </c>
      <c r="I58" s="57" t="s">
        <v>23</v>
      </c>
      <c r="J58" s="53" t="s">
        <v>24</v>
      </c>
      <c r="K58" s="53" t="s">
        <v>24</v>
      </c>
      <c r="L58" s="53" t="s">
        <v>24</v>
      </c>
      <c r="M58" s="53" t="s">
        <v>24</v>
      </c>
      <c r="N58" s="53" t="s">
        <v>24</v>
      </c>
      <c r="O58" s="57" t="s">
        <v>27</v>
      </c>
      <c r="P58" s="57" t="s">
        <v>23</v>
      </c>
      <c r="Q58" s="76" t="s">
        <v>24</v>
      </c>
      <c r="R58" s="57" t="s">
        <v>24</v>
      </c>
      <c r="S58" s="57" t="s">
        <v>24</v>
      </c>
      <c r="T58" s="78" t="s">
        <v>24</v>
      </c>
      <c r="U58" s="52" t="s">
        <v>24</v>
      </c>
      <c r="V58" s="53" t="s">
        <v>24</v>
      </c>
      <c r="W58" s="53" t="s">
        <v>23</v>
      </c>
      <c r="X58" s="53" t="s">
        <v>24</v>
      </c>
      <c r="Y58" s="53" t="s">
        <v>24</v>
      </c>
      <c r="Z58" s="53" t="s">
        <v>24</v>
      </c>
      <c r="AA58" s="53" t="s">
        <v>24</v>
      </c>
      <c r="AB58" s="53" t="s">
        <v>24</v>
      </c>
      <c r="AC58" s="53" t="s">
        <v>23</v>
      </c>
      <c r="AD58" s="53" t="s">
        <v>24</v>
      </c>
      <c r="AE58" s="53" t="s">
        <v>24</v>
      </c>
      <c r="AF58" s="53" t="s">
        <v>24</v>
      </c>
      <c r="AG58" s="53" t="s">
        <v>24</v>
      </c>
      <c r="AH58" s="59" t="s">
        <v>24</v>
      </c>
      <c r="AI58" s="59" t="s">
        <v>24</v>
      </c>
      <c r="AJ58" s="59" t="s">
        <v>27</v>
      </c>
      <c r="AK58" s="50">
        <f t="shared" si="1"/>
        <v>25</v>
      </c>
      <c r="AL58" s="8">
        <f t="shared" si="2"/>
        <v>0</v>
      </c>
      <c r="AM58" s="8">
        <f t="shared" si="3"/>
        <v>2</v>
      </c>
      <c r="AN58" s="8">
        <f>COUNTIF(F58:AJ58,"G")</f>
        <v>0</v>
      </c>
      <c r="AO58" s="8">
        <f>COUNTIF(F58:U58,"C/O")*1</f>
        <v>0</v>
      </c>
      <c r="AP58" s="8">
        <f t="shared" si="4"/>
        <v>0</v>
      </c>
      <c r="AQ58" s="8">
        <f t="shared" si="5"/>
        <v>0</v>
      </c>
      <c r="AR58" s="8">
        <f t="shared" si="6"/>
        <v>0</v>
      </c>
      <c r="AS58" s="8">
        <f>COUNTIF(F58:U58,"N+M")*1</f>
        <v>0</v>
      </c>
      <c r="AT58" s="12">
        <f>COUNTIF(F58:U58,"P/O")+COUNTIF(F58:U58,"M/O")+COUNTIF(F58:U58,"E/O")+COUNTIF(F58:U58,"N/O")+COUNTIF(F58:U58,"G/O")</f>
        <v>0</v>
      </c>
      <c r="AU58" s="12">
        <f>COUNTIF(F58:U58,"DD/O")*2</f>
        <v>0</v>
      </c>
      <c r="AV58" s="8">
        <f t="shared" si="7"/>
        <v>4</v>
      </c>
      <c r="AW58" s="8">
        <f>COUNTIF(F58:AJ58,"A")</f>
        <v>0</v>
      </c>
      <c r="AX58" s="12">
        <f>COUNTIF(F58:U58,"P/GH")+COUNTIF(F58:U58,"M/GH")+COUNTIF(F58:U58,"E/GH")+COUNTIF(F58:U58,"N/GH")+COUNTIF(F58:U58,"G/GH")</f>
        <v>0</v>
      </c>
      <c r="AY58" s="8">
        <f>COUNTIF(F58:U58,"GH")*1</f>
        <v>0</v>
      </c>
      <c r="AZ58" s="13">
        <f t="shared" si="8"/>
        <v>27</v>
      </c>
      <c r="BA58" s="16">
        <f t="shared" si="9"/>
        <v>4</v>
      </c>
      <c r="BB58" s="14">
        <f t="shared" si="10"/>
        <v>31</v>
      </c>
      <c r="BC58" s="14">
        <f t="shared" si="11"/>
        <v>0</v>
      </c>
      <c r="BD58" s="14">
        <f t="shared" si="0"/>
        <v>0</v>
      </c>
      <c r="BE58" s="14">
        <f t="shared" si="12"/>
        <v>0</v>
      </c>
      <c r="BF58" s="15"/>
      <c r="BG58" s="15"/>
      <c r="BH58" s="16">
        <f t="shared" si="13"/>
        <v>-31</v>
      </c>
      <c r="BI58" s="4"/>
      <c r="BJ58" s="4">
        <f t="shared" si="14"/>
        <v>0</v>
      </c>
      <c r="BK58" s="4">
        <f t="shared" si="15"/>
        <v>0</v>
      </c>
      <c r="BL58" s="4"/>
      <c r="BM58" s="4">
        <f t="shared" si="16"/>
        <v>0</v>
      </c>
      <c r="BP58" s="37">
        <f t="shared" si="17"/>
        <v>0.5</v>
      </c>
    </row>
    <row r="59" spans="1:69" ht="15.75" x14ac:dyDescent="0.25">
      <c r="A59" s="8">
        <v>50</v>
      </c>
      <c r="B59" s="43" t="s">
        <v>149</v>
      </c>
      <c r="C59" s="69" t="s">
        <v>150</v>
      </c>
      <c r="D59" s="40"/>
      <c r="E59" s="17" t="s">
        <v>55</v>
      </c>
      <c r="F59" s="52" t="s">
        <v>26</v>
      </c>
      <c r="G59" s="52" t="s">
        <v>26</v>
      </c>
      <c r="H59" s="52" t="s">
        <v>23</v>
      </c>
      <c r="I59" s="52" t="s">
        <v>26</v>
      </c>
      <c r="J59" s="52" t="s">
        <v>26</v>
      </c>
      <c r="K59" s="52" t="s">
        <v>26</v>
      </c>
      <c r="L59" s="52" t="s">
        <v>26</v>
      </c>
      <c r="M59" s="52" t="s">
        <v>26</v>
      </c>
      <c r="N59" s="52" t="s">
        <v>26</v>
      </c>
      <c r="O59" s="52" t="s">
        <v>23</v>
      </c>
      <c r="P59" s="52" t="s">
        <v>26</v>
      </c>
      <c r="Q59" s="52" t="s">
        <v>26</v>
      </c>
      <c r="R59" s="52" t="s">
        <v>26</v>
      </c>
      <c r="S59" s="52" t="s">
        <v>26</v>
      </c>
      <c r="T59" s="58" t="s">
        <v>26</v>
      </c>
      <c r="U59" s="52" t="s">
        <v>26</v>
      </c>
      <c r="V59" s="53" t="s">
        <v>23</v>
      </c>
      <c r="W59" s="53" t="s">
        <v>26</v>
      </c>
      <c r="X59" s="53" t="s">
        <v>25</v>
      </c>
      <c r="Y59" s="53" t="s">
        <v>24</v>
      </c>
      <c r="Z59" s="53" t="s">
        <v>24</v>
      </c>
      <c r="AA59" s="53" t="s">
        <v>26</v>
      </c>
      <c r="AB59" s="53" t="s">
        <v>26</v>
      </c>
      <c r="AC59" s="53" t="s">
        <v>23</v>
      </c>
      <c r="AD59" s="53" t="s">
        <v>26</v>
      </c>
      <c r="AE59" s="53" t="s">
        <v>26</v>
      </c>
      <c r="AF59" s="53" t="s">
        <v>26</v>
      </c>
      <c r="AG59" s="53" t="s">
        <v>26</v>
      </c>
      <c r="AH59" s="59" t="s">
        <v>26</v>
      </c>
      <c r="AI59" s="59" t="s">
        <v>26</v>
      </c>
      <c r="AJ59" s="59" t="s">
        <v>23</v>
      </c>
      <c r="AK59" s="50">
        <f t="shared" si="1"/>
        <v>2</v>
      </c>
      <c r="AL59" s="8">
        <f t="shared" si="2"/>
        <v>23</v>
      </c>
      <c r="AM59" s="8">
        <f t="shared" si="3"/>
        <v>0</v>
      </c>
      <c r="AN59" s="8">
        <f>COUNTIF(F59:AJ59,"G")</f>
        <v>0</v>
      </c>
      <c r="AO59" s="8">
        <f>COUNTIF(F59:U59,"C/O")*1</f>
        <v>0</v>
      </c>
      <c r="AP59" s="8">
        <f t="shared" si="4"/>
        <v>0</v>
      </c>
      <c r="AQ59" s="8">
        <f t="shared" si="5"/>
        <v>0</v>
      </c>
      <c r="AR59" s="8">
        <f t="shared" si="6"/>
        <v>0</v>
      </c>
      <c r="AS59" s="8">
        <f>COUNTIF(F59:U59,"N+M")*1</f>
        <v>0</v>
      </c>
      <c r="AT59" s="12">
        <f>COUNTIF(F59:U59,"P/O")+COUNTIF(F59:U59,"M/O")+COUNTIF(F59:U59,"E/O")+COUNTIF(F59:U59,"N/O")+COUNTIF(F59:U59,"G/O")</f>
        <v>0</v>
      </c>
      <c r="AU59" s="12">
        <f>COUNTIF(F59:U59,"DD/O")*2</f>
        <v>0</v>
      </c>
      <c r="AV59" s="8">
        <f t="shared" si="7"/>
        <v>5</v>
      </c>
      <c r="AW59" s="8">
        <f>COUNTIF(F59:AJ59,"A")</f>
        <v>1</v>
      </c>
      <c r="AX59" s="12">
        <f>COUNTIF(F59:U59,"P/GH")+COUNTIF(F59:U59,"M/GH")+COUNTIF(F59:U59,"E/GH")+COUNTIF(F59:U59,"N/GH")+COUNTIF(F59:U59,"G/GH")</f>
        <v>0</v>
      </c>
      <c r="AY59" s="8">
        <f>COUNTIF(F59:U59,"GH")*1</f>
        <v>0</v>
      </c>
      <c r="AZ59" s="13">
        <f t="shared" si="8"/>
        <v>25</v>
      </c>
      <c r="BA59" s="16">
        <f t="shared" si="9"/>
        <v>5</v>
      </c>
      <c r="BB59" s="14">
        <f t="shared" si="10"/>
        <v>30</v>
      </c>
      <c r="BC59" s="14">
        <f t="shared" si="11"/>
        <v>0</v>
      </c>
      <c r="BD59" s="14">
        <f t="shared" si="0"/>
        <v>0</v>
      </c>
      <c r="BE59" s="14">
        <f t="shared" si="12"/>
        <v>0</v>
      </c>
      <c r="BF59" s="15"/>
      <c r="BG59" s="15"/>
      <c r="BH59" s="16">
        <f t="shared" si="13"/>
        <v>-30</v>
      </c>
      <c r="BI59" s="4"/>
      <c r="BJ59" s="4">
        <f t="shared" si="14"/>
        <v>0</v>
      </c>
      <c r="BK59" s="4">
        <f t="shared" si="15"/>
        <v>0</v>
      </c>
      <c r="BL59" s="4"/>
      <c r="BM59" s="4">
        <f t="shared" si="16"/>
        <v>0</v>
      </c>
      <c r="BP59" s="37">
        <f t="shared" si="17"/>
        <v>-0.83333333333333304</v>
      </c>
    </row>
    <row r="60" spans="1:69" ht="15.75" x14ac:dyDescent="0.25">
      <c r="A60" s="8">
        <v>51</v>
      </c>
      <c r="B60" s="43" t="s">
        <v>151</v>
      </c>
      <c r="C60" s="69" t="s">
        <v>29</v>
      </c>
      <c r="D60" s="40"/>
      <c r="E60" s="17" t="s">
        <v>55</v>
      </c>
      <c r="F60" s="52" t="s">
        <v>24</v>
      </c>
      <c r="G60" s="52" t="s">
        <v>24</v>
      </c>
      <c r="H60" s="52" t="s">
        <v>24</v>
      </c>
      <c r="I60" s="52" t="s">
        <v>24</v>
      </c>
      <c r="J60" s="52" t="s">
        <v>23</v>
      </c>
      <c r="K60" s="52" t="s">
        <v>24</v>
      </c>
      <c r="L60" s="52" t="s">
        <v>24</v>
      </c>
      <c r="M60" s="52" t="s">
        <v>24</v>
      </c>
      <c r="N60" s="52" t="s">
        <v>24</v>
      </c>
      <c r="O60" s="52" t="s">
        <v>24</v>
      </c>
      <c r="P60" s="52" t="s">
        <v>24</v>
      </c>
      <c r="Q60" s="52" t="s">
        <v>23</v>
      </c>
      <c r="R60" s="52" t="s">
        <v>24</v>
      </c>
      <c r="S60" s="52" t="s">
        <v>24</v>
      </c>
      <c r="T60" s="58" t="s">
        <v>24</v>
      </c>
      <c r="U60" s="52" t="s">
        <v>24</v>
      </c>
      <c r="V60" s="53" t="s">
        <v>24</v>
      </c>
      <c r="W60" s="53" t="s">
        <v>24</v>
      </c>
      <c r="X60" s="53" t="s">
        <v>23</v>
      </c>
      <c r="Y60" s="53" t="s">
        <v>24</v>
      </c>
      <c r="Z60" s="53" t="s">
        <v>24</v>
      </c>
      <c r="AA60" s="53" t="s">
        <v>24</v>
      </c>
      <c r="AB60" s="53" t="s">
        <v>27</v>
      </c>
      <c r="AC60" s="53" t="s">
        <v>25</v>
      </c>
      <c r="AD60" s="53" t="s">
        <v>24</v>
      </c>
      <c r="AE60" s="53" t="s">
        <v>23</v>
      </c>
      <c r="AF60" s="53" t="s">
        <v>24</v>
      </c>
      <c r="AG60" s="53" t="s">
        <v>24</v>
      </c>
      <c r="AH60" s="59" t="s">
        <v>24</v>
      </c>
      <c r="AI60" s="59" t="s">
        <v>24</v>
      </c>
      <c r="AJ60" s="59" t="s">
        <v>24</v>
      </c>
      <c r="AK60" s="50">
        <f t="shared" si="1"/>
        <v>25</v>
      </c>
      <c r="AL60" s="8">
        <f t="shared" si="2"/>
        <v>0</v>
      </c>
      <c r="AM60" s="8">
        <f t="shared" si="3"/>
        <v>1</v>
      </c>
      <c r="AN60" s="8">
        <f>COUNTIF(F60:AJ60,"G")</f>
        <v>0</v>
      </c>
      <c r="AO60" s="8">
        <f>COUNTIF(F60:U60,"C/O")*1</f>
        <v>0</v>
      </c>
      <c r="AP60" s="8">
        <f t="shared" si="4"/>
        <v>0</v>
      </c>
      <c r="AQ60" s="8">
        <f t="shared" si="5"/>
        <v>0</v>
      </c>
      <c r="AR60" s="8">
        <f t="shared" si="6"/>
        <v>0</v>
      </c>
      <c r="AS60" s="8">
        <f>COUNTIF(F60:U60,"N+M")*1</f>
        <v>0</v>
      </c>
      <c r="AT60" s="12">
        <f>COUNTIF(F60:U60,"P/O")+COUNTIF(F60:U60,"M/O")+COUNTIF(F60:U60,"E/O")+COUNTIF(F60:U60,"N/O")+COUNTIF(F60:U60,"G/O")</f>
        <v>0</v>
      </c>
      <c r="AU60" s="12">
        <f>COUNTIF(F60:U60,"DD/O")*2</f>
        <v>0</v>
      </c>
      <c r="AV60" s="8">
        <f t="shared" si="7"/>
        <v>4</v>
      </c>
      <c r="AW60" s="8">
        <f>COUNTIF(F60:AJ60,"A")</f>
        <v>1</v>
      </c>
      <c r="AX60" s="12">
        <f>COUNTIF(F60:U60,"P/GH")+COUNTIF(F60:U60,"M/GH")+COUNTIF(F60:U60,"E/GH")+COUNTIF(F60:U60,"N/GH")+COUNTIF(F60:U60,"G/GH")</f>
        <v>0</v>
      </c>
      <c r="AY60" s="8">
        <f>COUNTIF(F60:U60,"GH")*1</f>
        <v>0</v>
      </c>
      <c r="AZ60" s="13">
        <f t="shared" si="8"/>
        <v>26</v>
      </c>
      <c r="BA60" s="16">
        <f t="shared" si="9"/>
        <v>4</v>
      </c>
      <c r="BB60" s="14">
        <f t="shared" si="10"/>
        <v>30</v>
      </c>
      <c r="BC60" s="14">
        <f t="shared" si="11"/>
        <v>0</v>
      </c>
      <c r="BD60" s="14">
        <f t="shared" si="0"/>
        <v>0</v>
      </c>
      <c r="BE60" s="14">
        <f t="shared" si="12"/>
        <v>0</v>
      </c>
      <c r="BF60" s="15"/>
      <c r="BG60" s="15"/>
      <c r="BH60" s="16">
        <f t="shared" si="13"/>
        <v>-30</v>
      </c>
      <c r="BI60" s="4"/>
      <c r="BJ60" s="4">
        <f t="shared" si="14"/>
        <v>0</v>
      </c>
      <c r="BK60" s="4">
        <f t="shared" si="15"/>
        <v>0</v>
      </c>
      <c r="BL60" s="4"/>
      <c r="BM60" s="4">
        <f t="shared" si="16"/>
        <v>0</v>
      </c>
      <c r="BP60" s="37">
        <f t="shared" si="17"/>
        <v>0.33333333333333304</v>
      </c>
    </row>
    <row r="61" spans="1:69" ht="15.75" x14ac:dyDescent="0.25">
      <c r="A61" s="8">
        <v>52</v>
      </c>
      <c r="B61" s="43" t="s">
        <v>152</v>
      </c>
      <c r="C61" s="69" t="s">
        <v>153</v>
      </c>
      <c r="D61" s="40"/>
      <c r="E61" s="17" t="s">
        <v>55</v>
      </c>
      <c r="F61" s="52" t="s">
        <v>24</v>
      </c>
      <c r="G61" s="52" t="s">
        <v>23</v>
      </c>
      <c r="H61" s="52" t="s">
        <v>24</v>
      </c>
      <c r="I61" s="52" t="s">
        <v>24</v>
      </c>
      <c r="J61" s="52" t="s">
        <v>26</v>
      </c>
      <c r="K61" s="52" t="s">
        <v>25</v>
      </c>
      <c r="L61" s="52" t="s">
        <v>26</v>
      </c>
      <c r="M61" s="52" t="s">
        <v>26</v>
      </c>
      <c r="N61" s="52" t="s">
        <v>26</v>
      </c>
      <c r="O61" s="52" t="s">
        <v>26</v>
      </c>
      <c r="P61" s="52" t="s">
        <v>26</v>
      </c>
      <c r="Q61" s="52" t="s">
        <v>26</v>
      </c>
      <c r="R61" s="52" t="s">
        <v>23</v>
      </c>
      <c r="S61" s="52" t="s">
        <v>26</v>
      </c>
      <c r="T61" s="58" t="s">
        <v>26</v>
      </c>
      <c r="U61" s="52" t="s">
        <v>24</v>
      </c>
      <c r="V61" s="53" t="s">
        <v>26</v>
      </c>
      <c r="W61" s="53" t="s">
        <v>26</v>
      </c>
      <c r="X61" s="53" t="s">
        <v>26</v>
      </c>
      <c r="Y61" s="53" t="s">
        <v>23</v>
      </c>
      <c r="Z61" s="53" t="s">
        <v>26</v>
      </c>
      <c r="AA61" s="53" t="s">
        <v>26</v>
      </c>
      <c r="AB61" s="53" t="s">
        <v>27</v>
      </c>
      <c r="AC61" s="53" t="s">
        <v>26</v>
      </c>
      <c r="AD61" s="53" t="s">
        <v>26</v>
      </c>
      <c r="AE61" s="53" t="s">
        <v>26</v>
      </c>
      <c r="AF61" s="53" t="s">
        <v>23</v>
      </c>
      <c r="AG61" s="53" t="s">
        <v>26</v>
      </c>
      <c r="AH61" s="59" t="s">
        <v>26</v>
      </c>
      <c r="AI61" s="59" t="s">
        <v>26</v>
      </c>
      <c r="AJ61" s="59" t="s">
        <v>26</v>
      </c>
      <c r="AK61" s="50">
        <f t="shared" si="1"/>
        <v>4</v>
      </c>
      <c r="AL61" s="8">
        <f t="shared" si="2"/>
        <v>21</v>
      </c>
      <c r="AM61" s="8">
        <f t="shared" si="3"/>
        <v>1</v>
      </c>
      <c r="AN61" s="8">
        <f>COUNTIF(F61:AJ61,"G")</f>
        <v>0</v>
      </c>
      <c r="AO61" s="8">
        <f>COUNTIF(F61:U61,"C/O")*1</f>
        <v>0</v>
      </c>
      <c r="AP61" s="8">
        <f t="shared" si="4"/>
        <v>0</v>
      </c>
      <c r="AQ61" s="8">
        <f t="shared" si="5"/>
        <v>0</v>
      </c>
      <c r="AR61" s="8">
        <f t="shared" si="6"/>
        <v>0</v>
      </c>
      <c r="AS61" s="8">
        <f>COUNTIF(F61:U61,"N+M")*1</f>
        <v>0</v>
      </c>
      <c r="AT61" s="12">
        <f>COUNTIF(F61:U61,"P/O")+COUNTIF(F61:U61,"M/O")+COUNTIF(F61:U61,"E/O")+COUNTIF(F61:U61,"N/O")+COUNTIF(F61:U61,"G/O")</f>
        <v>0</v>
      </c>
      <c r="AU61" s="12">
        <f>COUNTIF(F61:U61,"DD/O")*2</f>
        <v>0</v>
      </c>
      <c r="AV61" s="8">
        <f t="shared" si="7"/>
        <v>4</v>
      </c>
      <c r="AW61" s="8">
        <f>COUNTIF(F61:AJ61,"A")</f>
        <v>1</v>
      </c>
      <c r="AX61" s="12">
        <f>COUNTIF(F61:U61,"P/GH")+COUNTIF(F61:U61,"M/GH")+COUNTIF(F61:U61,"E/GH")+COUNTIF(F61:U61,"N/GH")+COUNTIF(F61:U61,"G/GH")</f>
        <v>0</v>
      </c>
      <c r="AY61" s="8">
        <f>COUNTIF(F61:U61,"GH")*1</f>
        <v>0</v>
      </c>
      <c r="AZ61" s="13">
        <f t="shared" si="8"/>
        <v>26</v>
      </c>
      <c r="BA61" s="16">
        <f t="shared" si="9"/>
        <v>4</v>
      </c>
      <c r="BB61" s="31">
        <f t="shared" si="10"/>
        <v>30</v>
      </c>
      <c r="BC61" s="31">
        <f t="shared" si="11"/>
        <v>0</v>
      </c>
      <c r="BD61" s="31">
        <f t="shared" si="0"/>
        <v>0</v>
      </c>
      <c r="BE61" s="31">
        <f t="shared" si="12"/>
        <v>0</v>
      </c>
      <c r="BF61" s="17"/>
      <c r="BG61" s="17"/>
      <c r="BH61" s="23">
        <f t="shared" si="13"/>
        <v>-30</v>
      </c>
      <c r="BJ61">
        <f t="shared" si="14"/>
        <v>0</v>
      </c>
      <c r="BK61">
        <f t="shared" si="15"/>
        <v>0</v>
      </c>
      <c r="BM61">
        <f t="shared" si="16"/>
        <v>0</v>
      </c>
      <c r="BP61" s="37">
        <f t="shared" si="17"/>
        <v>0.33333333333333304</v>
      </c>
    </row>
    <row r="62" spans="1:69" ht="15.75" x14ac:dyDescent="0.25">
      <c r="A62" s="8">
        <v>53</v>
      </c>
      <c r="B62" s="43" t="s">
        <v>154</v>
      </c>
      <c r="C62" s="69" t="s">
        <v>155</v>
      </c>
      <c r="D62" s="40"/>
      <c r="E62" s="17" t="s">
        <v>55</v>
      </c>
      <c r="F62" s="52" t="s">
        <v>24</v>
      </c>
      <c r="G62" s="52" t="s">
        <v>24</v>
      </c>
      <c r="H62" s="52" t="s">
        <v>24</v>
      </c>
      <c r="I62" s="52" t="s">
        <v>24</v>
      </c>
      <c r="J62" s="52" t="s">
        <v>24</v>
      </c>
      <c r="K62" s="52" t="s">
        <v>24</v>
      </c>
      <c r="L62" s="52" t="s">
        <v>23</v>
      </c>
      <c r="M62" s="52" t="s">
        <v>24</v>
      </c>
      <c r="N62" s="52" t="s">
        <v>24</v>
      </c>
      <c r="O62" s="52" t="s">
        <v>24</v>
      </c>
      <c r="P62" s="52" t="s">
        <v>24</v>
      </c>
      <c r="Q62" s="52" t="s">
        <v>24</v>
      </c>
      <c r="R62" s="52" t="s">
        <v>24</v>
      </c>
      <c r="S62" s="52" t="s">
        <v>23</v>
      </c>
      <c r="T62" s="58" t="s">
        <v>24</v>
      </c>
      <c r="U62" s="52" t="s">
        <v>24</v>
      </c>
      <c r="V62" s="53" t="s">
        <v>24</v>
      </c>
      <c r="W62" s="53" t="s">
        <v>24</v>
      </c>
      <c r="X62" s="53" t="s">
        <v>24</v>
      </c>
      <c r="Y62" s="53" t="s">
        <v>24</v>
      </c>
      <c r="Z62" s="53" t="s">
        <v>23</v>
      </c>
      <c r="AA62" s="53" t="s">
        <v>24</v>
      </c>
      <c r="AB62" s="53" t="s">
        <v>24</v>
      </c>
      <c r="AC62" s="53" t="s">
        <v>24</v>
      </c>
      <c r="AD62" s="53" t="s">
        <v>24</v>
      </c>
      <c r="AE62" s="53" t="s">
        <v>24</v>
      </c>
      <c r="AF62" s="53" t="s">
        <v>24</v>
      </c>
      <c r="AG62" s="53" t="s">
        <v>23</v>
      </c>
      <c r="AH62" s="59" t="s">
        <v>24</v>
      </c>
      <c r="AI62" s="59" t="s">
        <v>24</v>
      </c>
      <c r="AJ62" s="59" t="s">
        <v>24</v>
      </c>
      <c r="AK62" s="50">
        <f t="shared" si="1"/>
        <v>27</v>
      </c>
      <c r="AL62" s="8">
        <f t="shared" si="2"/>
        <v>0</v>
      </c>
      <c r="AM62" s="8">
        <f t="shared" si="3"/>
        <v>0</v>
      </c>
      <c r="AN62" s="8">
        <f>COUNTIF(F62:AJ62,"G")</f>
        <v>0</v>
      </c>
      <c r="AO62" s="8">
        <f>COUNTIF(F62:U62,"C/O")*1</f>
        <v>0</v>
      </c>
      <c r="AP62" s="8">
        <f t="shared" si="4"/>
        <v>0</v>
      </c>
      <c r="AQ62" s="8">
        <f t="shared" si="5"/>
        <v>0</v>
      </c>
      <c r="AR62" s="8">
        <f t="shared" si="6"/>
        <v>0</v>
      </c>
      <c r="AS62" s="8">
        <f>COUNTIF(F62:U62,"N+M")*1</f>
        <v>0</v>
      </c>
      <c r="AT62" s="12">
        <f>COUNTIF(F62:U62,"P/O")+COUNTIF(F62:U62,"M/O")+COUNTIF(F62:U62,"E/O")+COUNTIF(F62:U62,"N/O")+COUNTIF(F62:U62,"G/O")</f>
        <v>0</v>
      </c>
      <c r="AU62" s="12">
        <f>COUNTIF(F62:U62,"DD/O")*2</f>
        <v>0</v>
      </c>
      <c r="AV62" s="8">
        <f t="shared" si="7"/>
        <v>4</v>
      </c>
      <c r="AW62" s="8">
        <f>COUNTIF(F62:AJ62,"A")</f>
        <v>0</v>
      </c>
      <c r="AX62" s="12">
        <f>COUNTIF(F62:U62,"P/GH")+COUNTIF(F62:U62,"M/GH")+COUNTIF(F62:U62,"E/GH")+COUNTIF(F62:U62,"N/GH")+COUNTIF(F62:U62,"G/GH")</f>
        <v>0</v>
      </c>
      <c r="AY62" s="8">
        <f>COUNTIF(F62:U62,"GH")*1</f>
        <v>0</v>
      </c>
      <c r="AZ62" s="13">
        <f t="shared" si="8"/>
        <v>27</v>
      </c>
      <c r="BA62" s="16">
        <f t="shared" si="9"/>
        <v>4</v>
      </c>
      <c r="BB62" s="14">
        <f t="shared" si="10"/>
        <v>31</v>
      </c>
      <c r="BC62" s="14">
        <f t="shared" si="11"/>
        <v>0</v>
      </c>
      <c r="BD62" s="14">
        <f t="shared" si="0"/>
        <v>0</v>
      </c>
      <c r="BE62" s="14">
        <f t="shared" si="12"/>
        <v>0</v>
      </c>
      <c r="BF62" s="15"/>
      <c r="BG62" s="15"/>
      <c r="BH62" s="16">
        <f t="shared" si="13"/>
        <v>-31</v>
      </c>
      <c r="BI62" s="4"/>
      <c r="BJ62" s="4">
        <f t="shared" si="14"/>
        <v>0</v>
      </c>
      <c r="BK62" s="4">
        <f t="shared" si="15"/>
        <v>0</v>
      </c>
      <c r="BL62" s="4"/>
      <c r="BM62" s="4">
        <f t="shared" si="16"/>
        <v>0</v>
      </c>
      <c r="BP62" s="37">
        <f t="shared" si="17"/>
        <v>0.5</v>
      </c>
    </row>
    <row r="63" spans="1:69" ht="15.75" x14ac:dyDescent="0.25">
      <c r="A63" s="8">
        <v>54</v>
      </c>
      <c r="B63" s="43" t="s">
        <v>156</v>
      </c>
      <c r="C63" s="69" t="s">
        <v>157</v>
      </c>
      <c r="D63" s="40"/>
      <c r="E63" s="17" t="s">
        <v>55</v>
      </c>
      <c r="F63" s="52" t="s">
        <v>24</v>
      </c>
      <c r="G63" s="52" t="s">
        <v>24</v>
      </c>
      <c r="H63" s="52" t="s">
        <v>24</v>
      </c>
      <c r="I63" s="52" t="s">
        <v>24</v>
      </c>
      <c r="J63" s="52" t="s">
        <v>24</v>
      </c>
      <c r="K63" s="52" t="s">
        <v>24</v>
      </c>
      <c r="L63" s="52" t="s">
        <v>23</v>
      </c>
      <c r="M63" s="52" t="s">
        <v>24</v>
      </c>
      <c r="N63" s="52" t="s">
        <v>24</v>
      </c>
      <c r="O63" s="52" t="s">
        <v>28</v>
      </c>
      <c r="P63" s="52" t="s">
        <v>24</v>
      </c>
      <c r="Q63" s="52" t="s">
        <v>24</v>
      </c>
      <c r="R63" s="52" t="s">
        <v>24</v>
      </c>
      <c r="S63" s="52" t="s">
        <v>23</v>
      </c>
      <c r="T63" s="58" t="s">
        <v>24</v>
      </c>
      <c r="U63" s="52" t="s">
        <v>24</v>
      </c>
      <c r="V63" s="53" t="s">
        <v>24</v>
      </c>
      <c r="W63" s="53" t="s">
        <v>24</v>
      </c>
      <c r="X63" s="53" t="s">
        <v>25</v>
      </c>
      <c r="Y63" s="53" t="s">
        <v>24</v>
      </c>
      <c r="Z63" s="53" t="s">
        <v>23</v>
      </c>
      <c r="AA63" s="53" t="s">
        <v>24</v>
      </c>
      <c r="AB63" s="53" t="s">
        <v>24</v>
      </c>
      <c r="AC63" s="53" t="s">
        <v>26</v>
      </c>
      <c r="AD63" s="53" t="s">
        <v>24</v>
      </c>
      <c r="AE63" s="53" t="s">
        <v>26</v>
      </c>
      <c r="AF63" s="53" t="s">
        <v>24</v>
      </c>
      <c r="AG63" s="53" t="s">
        <v>23</v>
      </c>
      <c r="AH63" s="59" t="s">
        <v>24</v>
      </c>
      <c r="AI63" s="59" t="s">
        <v>24</v>
      </c>
      <c r="AJ63" s="59" t="s">
        <v>24</v>
      </c>
      <c r="AK63" s="50">
        <f t="shared" si="1"/>
        <v>23</v>
      </c>
      <c r="AL63" s="8">
        <f t="shared" si="2"/>
        <v>2</v>
      </c>
      <c r="AM63" s="8">
        <f t="shared" si="3"/>
        <v>0</v>
      </c>
      <c r="AN63" s="8">
        <f>COUNTIF(F63:AJ63,"G")</f>
        <v>0</v>
      </c>
      <c r="AO63" s="8">
        <f>COUNTIF(F63:U63,"C/O")*1</f>
        <v>0</v>
      </c>
      <c r="AP63" s="8">
        <f t="shared" si="4"/>
        <v>1</v>
      </c>
      <c r="AQ63" s="8">
        <f t="shared" si="5"/>
        <v>0</v>
      </c>
      <c r="AR63" s="8">
        <f t="shared" si="6"/>
        <v>0</v>
      </c>
      <c r="AS63" s="8">
        <f>COUNTIF(F63:U63,"N+M")*1</f>
        <v>0</v>
      </c>
      <c r="AT63" s="12">
        <f>COUNTIF(F63:U63,"P/O")+COUNTIF(F63:U63,"M/O")+COUNTIF(F63:U63,"E/O")+COUNTIF(F63:U63,"N/O")+COUNTIF(F63:U63,"G/O")</f>
        <v>0</v>
      </c>
      <c r="AU63" s="12">
        <f>COUNTIF(F63:U63,"DD/O")*2</f>
        <v>0</v>
      </c>
      <c r="AV63" s="8">
        <f t="shared" si="7"/>
        <v>4</v>
      </c>
      <c r="AW63" s="8">
        <f>COUNTIF(F63:AJ63,"A")</f>
        <v>1</v>
      </c>
      <c r="AX63" s="12">
        <f>COUNTIF(F63:U63,"P/GH")+COUNTIF(F63:U63,"M/GH")+COUNTIF(F63:U63,"E/GH")+COUNTIF(F63:U63,"N/GH")+COUNTIF(F63:U63,"G/GH")</f>
        <v>0</v>
      </c>
      <c r="AY63" s="8">
        <f>COUNTIF(F63:U63,"GH")*1</f>
        <v>0</v>
      </c>
      <c r="AZ63" s="13">
        <f t="shared" si="8"/>
        <v>26</v>
      </c>
      <c r="BA63" s="16">
        <f t="shared" si="9"/>
        <v>4</v>
      </c>
      <c r="BB63" s="14">
        <f t="shared" si="10"/>
        <v>30</v>
      </c>
      <c r="BC63" s="14">
        <f t="shared" si="11"/>
        <v>1</v>
      </c>
      <c r="BD63" s="14">
        <f t="shared" si="0"/>
        <v>0</v>
      </c>
      <c r="BE63" s="14">
        <f t="shared" si="12"/>
        <v>0</v>
      </c>
      <c r="BF63" s="15"/>
      <c r="BG63" s="15"/>
      <c r="BH63" s="16">
        <f t="shared" si="13"/>
        <v>-30</v>
      </c>
      <c r="BI63" s="4"/>
      <c r="BJ63" s="4">
        <f t="shared" si="14"/>
        <v>8</v>
      </c>
      <c r="BK63" s="4">
        <f t="shared" si="15"/>
        <v>0</v>
      </c>
      <c r="BL63" s="4"/>
      <c r="BM63" s="4">
        <f t="shared" si="16"/>
        <v>0</v>
      </c>
      <c r="BP63" s="37">
        <f t="shared" si="17"/>
        <v>0.33333333333333304</v>
      </c>
    </row>
    <row r="64" spans="1:69" ht="15.75" x14ac:dyDescent="0.25">
      <c r="A64" s="8">
        <v>55</v>
      </c>
      <c r="B64" s="43" t="s">
        <v>158</v>
      </c>
      <c r="C64" s="69" t="s">
        <v>51</v>
      </c>
      <c r="D64" s="40"/>
      <c r="E64" s="17" t="s">
        <v>55</v>
      </c>
      <c r="F64" s="52" t="s">
        <v>26</v>
      </c>
      <c r="G64" s="52" t="s">
        <v>23</v>
      </c>
      <c r="H64" s="52" t="s">
        <v>26</v>
      </c>
      <c r="I64" s="52" t="s">
        <v>26</v>
      </c>
      <c r="J64" s="52" t="s">
        <v>26</v>
      </c>
      <c r="K64" s="52" t="s">
        <v>26</v>
      </c>
      <c r="L64" s="52" t="s">
        <v>26</v>
      </c>
      <c r="M64" s="52" t="s">
        <v>26</v>
      </c>
      <c r="N64" s="52" t="s">
        <v>23</v>
      </c>
      <c r="O64" s="52" t="s">
        <v>26</v>
      </c>
      <c r="P64" s="52" t="s">
        <v>26</v>
      </c>
      <c r="Q64" s="52" t="s">
        <v>26</v>
      </c>
      <c r="R64" s="52" t="s">
        <v>26</v>
      </c>
      <c r="S64" s="52" t="s">
        <v>26</v>
      </c>
      <c r="T64" s="58" t="s">
        <v>24</v>
      </c>
      <c r="U64" s="52" t="s">
        <v>26</v>
      </c>
      <c r="V64" s="53" t="s">
        <v>23</v>
      </c>
      <c r="W64" s="53" t="s">
        <v>24</v>
      </c>
      <c r="X64" s="53" t="s">
        <v>27</v>
      </c>
      <c r="Y64" s="53" t="s">
        <v>27</v>
      </c>
      <c r="Z64" s="53" t="s">
        <v>25</v>
      </c>
      <c r="AA64" s="53" t="s">
        <v>24</v>
      </c>
      <c r="AB64" s="53" t="s">
        <v>23</v>
      </c>
      <c r="AC64" s="53" t="s">
        <v>24</v>
      </c>
      <c r="AD64" s="53" t="s">
        <v>26</v>
      </c>
      <c r="AE64" s="53" t="s">
        <v>26</v>
      </c>
      <c r="AF64" s="53" t="s">
        <v>26</v>
      </c>
      <c r="AG64" s="53" t="s">
        <v>26</v>
      </c>
      <c r="AH64" s="59" t="s">
        <v>26</v>
      </c>
      <c r="AI64" s="59" t="s">
        <v>23</v>
      </c>
      <c r="AJ64" s="59" t="s">
        <v>24</v>
      </c>
      <c r="AK64" s="50">
        <f t="shared" si="1"/>
        <v>5</v>
      </c>
      <c r="AL64" s="8">
        <f t="shared" si="2"/>
        <v>18</v>
      </c>
      <c r="AM64" s="8">
        <f t="shared" si="3"/>
        <v>2</v>
      </c>
      <c r="AN64" s="8">
        <f>COUNTIF(F64:AJ64,"G")</f>
        <v>0</v>
      </c>
      <c r="AO64" s="8">
        <f>COUNTIF(F64:U64,"C/O")*1</f>
        <v>0</v>
      </c>
      <c r="AP64" s="8">
        <f t="shared" si="4"/>
        <v>0</v>
      </c>
      <c r="AQ64" s="8">
        <f t="shared" si="5"/>
        <v>0</v>
      </c>
      <c r="AR64" s="8">
        <f t="shared" si="6"/>
        <v>0</v>
      </c>
      <c r="AS64" s="8">
        <f>COUNTIF(F64:U64,"N+M")*1</f>
        <v>0</v>
      </c>
      <c r="AT64" s="12">
        <f>COUNTIF(F64:U64,"P/O")+COUNTIF(F64:U64,"M/O")+COUNTIF(F64:U64,"E/O")+COUNTIF(F64:U64,"N/O")+COUNTIF(F64:U64,"G/O")</f>
        <v>0</v>
      </c>
      <c r="AU64" s="12">
        <f>COUNTIF(F64:U64,"DD/O")*2</f>
        <v>0</v>
      </c>
      <c r="AV64" s="8">
        <f t="shared" si="7"/>
        <v>5</v>
      </c>
      <c r="AW64" s="8">
        <f>COUNTIF(F64:AJ64,"A")</f>
        <v>1</v>
      </c>
      <c r="AX64" s="12">
        <f>COUNTIF(F64:U64,"P/GH")+COUNTIF(F64:U64,"M/GH")+COUNTIF(F64:U64,"E/GH")+COUNTIF(F64:U64,"N/GH")+COUNTIF(F64:U64,"G/GH")</f>
        <v>0</v>
      </c>
      <c r="AY64" s="8">
        <f>COUNTIF(F64:U64,"GH")*1</f>
        <v>0</v>
      </c>
      <c r="AZ64" s="13">
        <f t="shared" si="8"/>
        <v>25</v>
      </c>
      <c r="BA64" s="16">
        <f t="shared" si="9"/>
        <v>5</v>
      </c>
      <c r="BB64" s="14">
        <f t="shared" si="10"/>
        <v>30</v>
      </c>
      <c r="BC64" s="14">
        <f t="shared" si="11"/>
        <v>0</v>
      </c>
      <c r="BD64" s="14">
        <f t="shared" si="0"/>
        <v>0</v>
      </c>
      <c r="BE64" s="14">
        <f t="shared" si="12"/>
        <v>0</v>
      </c>
      <c r="BF64" s="18"/>
      <c r="BG64" s="15"/>
      <c r="BH64" s="16">
        <f t="shared" si="13"/>
        <v>-30</v>
      </c>
      <c r="BI64" s="4"/>
      <c r="BJ64" s="4">
        <f t="shared" si="14"/>
        <v>0</v>
      </c>
      <c r="BK64" s="4">
        <f t="shared" si="15"/>
        <v>0</v>
      </c>
      <c r="BL64" s="4"/>
      <c r="BM64" s="4">
        <f t="shared" si="16"/>
        <v>0</v>
      </c>
      <c r="BP64" s="37">
        <f t="shared" si="17"/>
        <v>-0.83333333333333304</v>
      </c>
    </row>
    <row r="65" spans="1:68" ht="15.75" x14ac:dyDescent="0.25">
      <c r="A65" s="8">
        <v>56</v>
      </c>
      <c r="B65" s="43" t="s">
        <v>159</v>
      </c>
      <c r="C65" s="69" t="s">
        <v>160</v>
      </c>
      <c r="D65" s="40"/>
      <c r="E65" s="17" t="s">
        <v>55</v>
      </c>
      <c r="F65" s="52" t="s">
        <v>24</v>
      </c>
      <c r="G65" s="52" t="s">
        <v>24</v>
      </c>
      <c r="H65" s="52" t="s">
        <v>27</v>
      </c>
      <c r="I65" s="52" t="s">
        <v>23</v>
      </c>
      <c r="J65" s="52" t="s">
        <v>24</v>
      </c>
      <c r="K65" s="52" t="s">
        <v>24</v>
      </c>
      <c r="L65" s="52" t="s">
        <v>24</v>
      </c>
      <c r="M65" s="52" t="s">
        <v>24</v>
      </c>
      <c r="N65" s="52" t="s">
        <v>24</v>
      </c>
      <c r="O65" s="52" t="s">
        <v>23</v>
      </c>
      <c r="P65" s="52" t="s">
        <v>26</v>
      </c>
      <c r="Q65" s="52" t="s">
        <v>26</v>
      </c>
      <c r="R65" s="52" t="s">
        <v>26</v>
      </c>
      <c r="S65" s="52" t="s">
        <v>24</v>
      </c>
      <c r="T65" s="58" t="s">
        <v>26</v>
      </c>
      <c r="U65" s="52" t="s">
        <v>26</v>
      </c>
      <c r="V65" s="53" t="s">
        <v>23</v>
      </c>
      <c r="W65" s="53" t="s">
        <v>24</v>
      </c>
      <c r="X65" s="53" t="s">
        <v>24</v>
      </c>
      <c r="Y65" s="53" t="s">
        <v>24</v>
      </c>
      <c r="Z65" s="53" t="s">
        <v>24</v>
      </c>
      <c r="AA65" s="53" t="s">
        <v>24</v>
      </c>
      <c r="AB65" s="53" t="s">
        <v>24</v>
      </c>
      <c r="AC65" s="53" t="s">
        <v>23</v>
      </c>
      <c r="AD65" s="53" t="s">
        <v>27</v>
      </c>
      <c r="AE65" s="53" t="s">
        <v>27</v>
      </c>
      <c r="AF65" s="53" t="s">
        <v>27</v>
      </c>
      <c r="AG65" s="53" t="s">
        <v>27</v>
      </c>
      <c r="AH65" s="59" t="s">
        <v>27</v>
      </c>
      <c r="AI65" s="59" t="s">
        <v>27</v>
      </c>
      <c r="AJ65" s="59" t="s">
        <v>23</v>
      </c>
      <c r="AK65" s="50">
        <f t="shared" si="1"/>
        <v>14</v>
      </c>
      <c r="AL65" s="8">
        <f t="shared" si="2"/>
        <v>5</v>
      </c>
      <c r="AM65" s="8">
        <f t="shared" si="3"/>
        <v>7</v>
      </c>
      <c r="AN65" s="8">
        <f>COUNTIF(F65:AJ65,"G")</f>
        <v>0</v>
      </c>
      <c r="AO65" s="8">
        <f>COUNTIF(F65:U65,"C/O")*1</f>
        <v>0</v>
      </c>
      <c r="AP65" s="8">
        <f t="shared" si="4"/>
        <v>0</v>
      </c>
      <c r="AQ65" s="8">
        <f t="shared" si="5"/>
        <v>0</v>
      </c>
      <c r="AR65" s="8">
        <f t="shared" si="6"/>
        <v>0</v>
      </c>
      <c r="AS65" s="8">
        <f>COUNTIF(F65:U65,"N+M")*1</f>
        <v>0</v>
      </c>
      <c r="AT65" s="12">
        <f>COUNTIF(F65:U65,"P/O")+COUNTIF(F65:U65,"M/O")+COUNTIF(F65:U65,"E/O")+COUNTIF(F65:U65,"N/O")+COUNTIF(F65:U65,"G/O")</f>
        <v>0</v>
      </c>
      <c r="AU65" s="12">
        <f>COUNTIF(F65:U65,"DD/O")*2</f>
        <v>0</v>
      </c>
      <c r="AV65" s="8">
        <f t="shared" si="7"/>
        <v>5</v>
      </c>
      <c r="AW65" s="8">
        <f>COUNTIF(F65:AJ65,"A")</f>
        <v>0</v>
      </c>
      <c r="AX65" s="12">
        <f>COUNTIF(F65:U65,"P/GH")+COUNTIF(F65:U65,"M/GH")+COUNTIF(F65:U65,"E/GH")+COUNTIF(F65:U65,"N/GH")+COUNTIF(F65:U65,"G/GH")</f>
        <v>0</v>
      </c>
      <c r="AY65" s="8">
        <f>COUNTIF(F65:U65,"GH")*1</f>
        <v>0</v>
      </c>
      <c r="AZ65" s="13">
        <f t="shared" si="8"/>
        <v>26</v>
      </c>
      <c r="BA65" s="16">
        <f t="shared" si="9"/>
        <v>5</v>
      </c>
      <c r="BB65" s="14">
        <f t="shared" si="10"/>
        <v>31</v>
      </c>
      <c r="BC65" s="14">
        <f t="shared" si="11"/>
        <v>0</v>
      </c>
      <c r="BD65" s="14">
        <f t="shared" si="0"/>
        <v>0</v>
      </c>
      <c r="BE65" s="14">
        <f t="shared" si="12"/>
        <v>0</v>
      </c>
      <c r="BF65" s="15"/>
      <c r="BG65" s="15"/>
      <c r="BH65" s="16">
        <f t="shared" si="13"/>
        <v>-31</v>
      </c>
      <c r="BI65" s="4"/>
      <c r="BJ65" s="4">
        <f t="shared" si="14"/>
        <v>0</v>
      </c>
      <c r="BK65" s="4">
        <f t="shared" si="15"/>
        <v>0</v>
      </c>
      <c r="BL65" s="4"/>
      <c r="BM65" s="4">
        <f t="shared" si="16"/>
        <v>0</v>
      </c>
      <c r="BP65" s="37">
        <f t="shared" si="17"/>
        <v>-0.66666666666666696</v>
      </c>
    </row>
    <row r="66" spans="1:68" ht="15.75" x14ac:dyDescent="0.25">
      <c r="A66" s="8">
        <v>57</v>
      </c>
      <c r="B66" s="43" t="s">
        <v>161</v>
      </c>
      <c r="C66" s="69" t="s">
        <v>162</v>
      </c>
      <c r="D66" s="40"/>
      <c r="E66" s="17" t="s">
        <v>55</v>
      </c>
      <c r="F66" s="52" t="s">
        <v>24</v>
      </c>
      <c r="G66" s="52" t="s">
        <v>24</v>
      </c>
      <c r="H66" s="52" t="s">
        <v>24</v>
      </c>
      <c r="I66" s="52" t="s">
        <v>23</v>
      </c>
      <c r="J66" s="52" t="s">
        <v>24</v>
      </c>
      <c r="K66" s="52" t="s">
        <v>24</v>
      </c>
      <c r="L66" s="52" t="s">
        <v>24</v>
      </c>
      <c r="M66" s="52" t="s">
        <v>24</v>
      </c>
      <c r="N66" s="52" t="s">
        <v>24</v>
      </c>
      <c r="O66" s="52" t="s">
        <v>24</v>
      </c>
      <c r="P66" s="52" t="s">
        <v>23</v>
      </c>
      <c r="Q66" s="52" t="s">
        <v>24</v>
      </c>
      <c r="R66" s="52" t="s">
        <v>24</v>
      </c>
      <c r="S66" s="52" t="s">
        <v>24</v>
      </c>
      <c r="T66" s="58" t="s">
        <v>24</v>
      </c>
      <c r="U66" s="52" t="s">
        <v>24</v>
      </c>
      <c r="V66" s="53" t="s">
        <v>24</v>
      </c>
      <c r="W66" s="53" t="s">
        <v>23</v>
      </c>
      <c r="X66" s="53" t="s">
        <v>24</v>
      </c>
      <c r="Y66" s="53" t="s">
        <v>26</v>
      </c>
      <c r="Z66" s="53" t="s">
        <v>24</v>
      </c>
      <c r="AA66" s="53" t="s">
        <v>26</v>
      </c>
      <c r="AB66" s="53" t="s">
        <v>26</v>
      </c>
      <c r="AC66" s="53" t="s">
        <v>24</v>
      </c>
      <c r="AD66" s="53" t="s">
        <v>23</v>
      </c>
      <c r="AE66" s="53" t="s">
        <v>24</v>
      </c>
      <c r="AF66" s="53" t="s">
        <v>26</v>
      </c>
      <c r="AG66" s="53" t="s">
        <v>24</v>
      </c>
      <c r="AH66" s="59" t="s">
        <v>26</v>
      </c>
      <c r="AI66" s="59" t="s">
        <v>26</v>
      </c>
      <c r="AJ66" s="59" t="s">
        <v>26</v>
      </c>
      <c r="AK66" s="50">
        <f t="shared" si="1"/>
        <v>20</v>
      </c>
      <c r="AL66" s="8">
        <f t="shared" si="2"/>
        <v>7</v>
      </c>
      <c r="AM66" s="8">
        <f t="shared" si="3"/>
        <v>0</v>
      </c>
      <c r="AN66" s="8">
        <f>COUNTIF(F66:AJ66,"G")</f>
        <v>0</v>
      </c>
      <c r="AO66" s="8">
        <f>COUNTIF(F66:U66,"C/O")*1</f>
        <v>0</v>
      </c>
      <c r="AP66" s="8">
        <f t="shared" si="4"/>
        <v>0</v>
      </c>
      <c r="AQ66" s="8">
        <f t="shared" si="5"/>
        <v>0</v>
      </c>
      <c r="AR66" s="8">
        <f t="shared" si="6"/>
        <v>0</v>
      </c>
      <c r="AS66" s="8">
        <f>COUNTIF(F66:U66,"N+M")*1</f>
        <v>0</v>
      </c>
      <c r="AT66" s="12">
        <f>COUNTIF(F66:U66,"P/O")+COUNTIF(F66:U66,"M/O")+COUNTIF(F66:U66,"E/O")+COUNTIF(F66:U66,"N/O")+COUNTIF(F66:U66,"G/O")</f>
        <v>0</v>
      </c>
      <c r="AU66" s="12">
        <f>COUNTIF(F66:U66,"DD/O")*2</f>
        <v>0</v>
      </c>
      <c r="AV66" s="8">
        <f t="shared" si="7"/>
        <v>4</v>
      </c>
      <c r="AW66" s="8">
        <f>COUNTIF(F66:AJ66,"A")</f>
        <v>0</v>
      </c>
      <c r="AX66" s="12">
        <f>COUNTIF(F66:U66,"P/GH")+COUNTIF(F66:U66,"M/GH")+COUNTIF(F66:U66,"E/GH")+COUNTIF(F66:U66,"N/GH")+COUNTIF(F66:U66,"G/GH")</f>
        <v>0</v>
      </c>
      <c r="AY66" s="8">
        <f>COUNTIF(F66:U66,"GH")*1</f>
        <v>0</v>
      </c>
      <c r="AZ66" s="13">
        <f t="shared" si="8"/>
        <v>27</v>
      </c>
      <c r="BA66" s="16">
        <f t="shared" si="9"/>
        <v>4</v>
      </c>
      <c r="BB66" s="14">
        <f t="shared" si="10"/>
        <v>31</v>
      </c>
      <c r="BC66" s="14">
        <f t="shared" si="11"/>
        <v>0</v>
      </c>
      <c r="BD66" s="14">
        <f t="shared" si="0"/>
        <v>0</v>
      </c>
      <c r="BE66" s="14">
        <f t="shared" si="12"/>
        <v>0</v>
      </c>
      <c r="BF66" s="15"/>
      <c r="BG66" s="15"/>
      <c r="BH66" s="16">
        <f t="shared" si="13"/>
        <v>-31</v>
      </c>
      <c r="BI66" s="4"/>
      <c r="BJ66" s="4">
        <f t="shared" si="14"/>
        <v>0</v>
      </c>
      <c r="BK66" s="4">
        <f t="shared" si="15"/>
        <v>0</v>
      </c>
      <c r="BL66" s="4"/>
      <c r="BM66" s="4">
        <f t="shared" si="16"/>
        <v>0</v>
      </c>
      <c r="BP66" s="37">
        <f t="shared" si="17"/>
        <v>0.5</v>
      </c>
    </row>
    <row r="67" spans="1:68" ht="15.75" x14ac:dyDescent="0.25">
      <c r="A67" s="8">
        <v>58</v>
      </c>
      <c r="B67" s="43" t="s">
        <v>163</v>
      </c>
      <c r="C67" s="69" t="s">
        <v>164</v>
      </c>
      <c r="D67" s="40"/>
      <c r="E67" s="17" t="s">
        <v>55</v>
      </c>
      <c r="F67" s="52" t="s">
        <v>24</v>
      </c>
      <c r="G67" s="52" t="s">
        <v>24</v>
      </c>
      <c r="H67" s="52" t="s">
        <v>24</v>
      </c>
      <c r="I67" s="52" t="s">
        <v>24</v>
      </c>
      <c r="J67" s="52" t="s">
        <v>23</v>
      </c>
      <c r="K67" s="52" t="s">
        <v>24</v>
      </c>
      <c r="L67" s="52" t="s">
        <v>24</v>
      </c>
      <c r="M67" s="52" t="s">
        <v>24</v>
      </c>
      <c r="N67" s="52" t="s">
        <v>24</v>
      </c>
      <c r="O67" s="52" t="s">
        <v>24</v>
      </c>
      <c r="P67" s="52" t="s">
        <v>24</v>
      </c>
      <c r="Q67" s="52" t="s">
        <v>23</v>
      </c>
      <c r="R67" s="52" t="s">
        <v>24</v>
      </c>
      <c r="S67" s="52" t="s">
        <v>24</v>
      </c>
      <c r="T67" s="58" t="s">
        <v>24</v>
      </c>
      <c r="U67" s="52" t="s">
        <v>24</v>
      </c>
      <c r="V67" s="53" t="s">
        <v>24</v>
      </c>
      <c r="W67" s="53" t="s">
        <v>24</v>
      </c>
      <c r="X67" s="53" t="s">
        <v>23</v>
      </c>
      <c r="Y67" s="53" t="s">
        <v>25</v>
      </c>
      <c r="Z67" s="53" t="s">
        <v>25</v>
      </c>
      <c r="AA67" s="53" t="s">
        <v>25</v>
      </c>
      <c r="AB67" s="53" t="s">
        <v>25</v>
      </c>
      <c r="AC67" s="53" t="s">
        <v>25</v>
      </c>
      <c r="AD67" s="53" t="s">
        <v>25</v>
      </c>
      <c r="AE67" s="53" t="s">
        <v>25</v>
      </c>
      <c r="AF67" s="53" t="s">
        <v>25</v>
      </c>
      <c r="AG67" s="53" t="s">
        <v>25</v>
      </c>
      <c r="AH67" s="59" t="s">
        <v>25</v>
      </c>
      <c r="AI67" s="59" t="s">
        <v>25</v>
      </c>
      <c r="AJ67" s="59" t="s">
        <v>25</v>
      </c>
      <c r="AK67" s="50">
        <f t="shared" si="1"/>
        <v>16</v>
      </c>
      <c r="AL67" s="8">
        <f t="shared" si="2"/>
        <v>0</v>
      </c>
      <c r="AM67" s="8">
        <f t="shared" si="3"/>
        <v>0</v>
      </c>
      <c r="AN67" s="8">
        <f>COUNTIF(F67:AJ67,"G")</f>
        <v>0</v>
      </c>
      <c r="AO67" s="8">
        <f>COUNTIF(F67:U67,"C/O")*1</f>
        <v>0</v>
      </c>
      <c r="AP67" s="8">
        <f t="shared" si="4"/>
        <v>0</v>
      </c>
      <c r="AQ67" s="8">
        <f t="shared" si="5"/>
        <v>0</v>
      </c>
      <c r="AR67" s="8">
        <f t="shared" si="6"/>
        <v>0</v>
      </c>
      <c r="AS67" s="8">
        <f>COUNTIF(F67:U67,"N+M")*1</f>
        <v>0</v>
      </c>
      <c r="AT67" s="12">
        <f>COUNTIF(F67:U67,"P/O")+COUNTIF(F67:U67,"M/O")+COUNTIF(F67:U67,"E/O")+COUNTIF(F67:U67,"N/O")+COUNTIF(F67:U67,"G/O")</f>
        <v>0</v>
      </c>
      <c r="AU67" s="12">
        <f>COUNTIF(F67:U67,"DD/O")*2</f>
        <v>0</v>
      </c>
      <c r="AV67" s="8">
        <f t="shared" si="7"/>
        <v>3</v>
      </c>
      <c r="AW67" s="8">
        <f>COUNTIF(F67:AJ67,"A")</f>
        <v>12</v>
      </c>
      <c r="AX67" s="12">
        <f>COUNTIF(F67:U67,"P/GH")+COUNTIF(F67:U67,"M/GH")+COUNTIF(F67:U67,"E/GH")+COUNTIF(F67:U67,"N/GH")+COUNTIF(F67:U67,"G/GH")</f>
        <v>0</v>
      </c>
      <c r="AY67" s="8">
        <f>COUNTIF(F67:U67,"GH")*1</f>
        <v>0</v>
      </c>
      <c r="AZ67" s="13">
        <f t="shared" si="8"/>
        <v>16</v>
      </c>
      <c r="BA67" s="16">
        <f t="shared" si="9"/>
        <v>3</v>
      </c>
      <c r="BB67" s="14">
        <f t="shared" si="10"/>
        <v>19</v>
      </c>
      <c r="BC67" s="14">
        <f t="shared" si="11"/>
        <v>0</v>
      </c>
      <c r="BD67" s="14">
        <f t="shared" si="0"/>
        <v>0</v>
      </c>
      <c r="BE67" s="14">
        <f t="shared" si="12"/>
        <v>0</v>
      </c>
      <c r="BF67" s="15"/>
      <c r="BG67" s="15"/>
      <c r="BH67" s="16">
        <f t="shared" si="13"/>
        <v>-19</v>
      </c>
      <c r="BI67" s="4"/>
      <c r="BJ67" s="4">
        <f t="shared" si="14"/>
        <v>0</v>
      </c>
      <c r="BK67" s="4">
        <f t="shared" si="15"/>
        <v>0</v>
      </c>
      <c r="BL67" s="4"/>
      <c r="BM67" s="4">
        <f t="shared" si="16"/>
        <v>0</v>
      </c>
      <c r="BP67" s="37">
        <f t="shared" si="17"/>
        <v>-0.33333333333333348</v>
      </c>
    </row>
    <row r="68" spans="1:68" ht="15.75" x14ac:dyDescent="0.25">
      <c r="A68" s="8">
        <v>59</v>
      </c>
      <c r="B68" s="43" t="s">
        <v>165</v>
      </c>
      <c r="C68" s="69" t="s">
        <v>166</v>
      </c>
      <c r="D68" s="40"/>
      <c r="E68" s="17" t="s">
        <v>55</v>
      </c>
      <c r="F68" s="52" t="s">
        <v>25</v>
      </c>
      <c r="G68" s="52" t="s">
        <v>25</v>
      </c>
      <c r="H68" s="52" t="s">
        <v>25</v>
      </c>
      <c r="I68" s="52" t="s">
        <v>25</v>
      </c>
      <c r="J68" s="52" t="s">
        <v>25</v>
      </c>
      <c r="K68" s="52" t="s">
        <v>25</v>
      </c>
      <c r="L68" s="52" t="s">
        <v>25</v>
      </c>
      <c r="M68" s="52" t="s">
        <v>25</v>
      </c>
      <c r="N68" s="52" t="s">
        <v>25</v>
      </c>
      <c r="O68" s="52" t="s">
        <v>25</v>
      </c>
      <c r="P68" s="52" t="s">
        <v>25</v>
      </c>
      <c r="Q68" s="52" t="s">
        <v>25</v>
      </c>
      <c r="R68" s="52" t="s">
        <v>27</v>
      </c>
      <c r="S68" s="52" t="s">
        <v>23</v>
      </c>
      <c r="T68" s="58" t="s">
        <v>26</v>
      </c>
      <c r="U68" s="52" t="s">
        <v>24</v>
      </c>
      <c r="V68" s="53" t="s">
        <v>24</v>
      </c>
      <c r="W68" s="53" t="s">
        <v>24</v>
      </c>
      <c r="X68" s="53" t="s">
        <v>24</v>
      </c>
      <c r="Y68" s="53" t="s">
        <v>24</v>
      </c>
      <c r="Z68" s="53" t="s">
        <v>23</v>
      </c>
      <c r="AA68" s="53" t="s">
        <v>24</v>
      </c>
      <c r="AB68" s="53" t="s">
        <v>24</v>
      </c>
      <c r="AC68" s="53" t="s">
        <v>24</v>
      </c>
      <c r="AD68" s="53" t="s">
        <v>24</v>
      </c>
      <c r="AE68" s="53" t="s">
        <v>24</v>
      </c>
      <c r="AF68" s="53" t="s">
        <v>24</v>
      </c>
      <c r="AG68" s="53" t="s">
        <v>23</v>
      </c>
      <c r="AH68" s="59" t="s">
        <v>24</v>
      </c>
      <c r="AI68" s="59" t="s">
        <v>24</v>
      </c>
      <c r="AJ68" s="59" t="s">
        <v>24</v>
      </c>
      <c r="AK68" s="50">
        <f t="shared" si="1"/>
        <v>14</v>
      </c>
      <c r="AL68" s="8">
        <f t="shared" si="2"/>
        <v>1</v>
      </c>
      <c r="AM68" s="8">
        <f t="shared" si="3"/>
        <v>1</v>
      </c>
      <c r="AN68" s="8">
        <f>COUNTIF(F68:AJ68,"G")</f>
        <v>0</v>
      </c>
      <c r="AO68" s="8">
        <f>COUNTIF(F68:U68,"C/O")*1</f>
        <v>0</v>
      </c>
      <c r="AP68" s="8">
        <f t="shared" si="4"/>
        <v>0</v>
      </c>
      <c r="AQ68" s="8">
        <f t="shared" si="5"/>
        <v>0</v>
      </c>
      <c r="AR68" s="8">
        <f t="shared" si="6"/>
        <v>0</v>
      </c>
      <c r="AS68" s="8">
        <f>COUNTIF(F68:U68,"N+M")*1</f>
        <v>0</v>
      </c>
      <c r="AT68" s="12">
        <f>COUNTIF(F68:U68,"P/O")+COUNTIF(F68:U68,"M/O")+COUNTIF(F68:U68,"E/O")+COUNTIF(F68:U68,"N/O")+COUNTIF(F68:U68,"G/O")</f>
        <v>0</v>
      </c>
      <c r="AU68" s="12">
        <f>COUNTIF(F68:U68,"DD/O")*2</f>
        <v>0</v>
      </c>
      <c r="AV68" s="8">
        <f t="shared" si="7"/>
        <v>3</v>
      </c>
      <c r="AW68" s="8">
        <f>COUNTIF(F68:AJ68,"A")</f>
        <v>12</v>
      </c>
      <c r="AX68" s="12">
        <f>COUNTIF(F68:U68,"P/GH")+COUNTIF(F68:U68,"M/GH")+COUNTIF(F68:U68,"E/GH")+COUNTIF(F68:U68,"N/GH")+COUNTIF(F68:U68,"G/GH")</f>
        <v>0</v>
      </c>
      <c r="AY68" s="8">
        <f>COUNTIF(F68:U68,"GH")*1</f>
        <v>0</v>
      </c>
      <c r="AZ68" s="13">
        <f t="shared" si="8"/>
        <v>16</v>
      </c>
      <c r="BA68" s="16">
        <f t="shared" si="9"/>
        <v>3</v>
      </c>
      <c r="BB68" s="14">
        <f t="shared" si="10"/>
        <v>19</v>
      </c>
      <c r="BC68" s="14">
        <f t="shared" si="11"/>
        <v>0</v>
      </c>
      <c r="BD68" s="14">
        <f t="shared" si="0"/>
        <v>0</v>
      </c>
      <c r="BE68" s="14">
        <f t="shared" si="12"/>
        <v>0</v>
      </c>
      <c r="BF68" s="15"/>
      <c r="BG68" s="15"/>
      <c r="BH68" s="16">
        <f t="shared" si="13"/>
        <v>-19</v>
      </c>
      <c r="BI68" s="4"/>
      <c r="BJ68" s="4">
        <f t="shared" si="14"/>
        <v>0</v>
      </c>
      <c r="BK68" s="4">
        <f t="shared" si="15"/>
        <v>0</v>
      </c>
      <c r="BL68" s="4"/>
      <c r="BM68" s="4">
        <f t="shared" si="16"/>
        <v>0</v>
      </c>
      <c r="BP68" s="37">
        <f t="shared" si="17"/>
        <v>-0.33333333333333348</v>
      </c>
    </row>
    <row r="69" spans="1:68" ht="15.75" x14ac:dyDescent="0.25">
      <c r="A69" s="8">
        <v>60</v>
      </c>
      <c r="B69" s="43" t="s">
        <v>167</v>
      </c>
      <c r="C69" s="71" t="s">
        <v>168</v>
      </c>
      <c r="D69" s="40"/>
      <c r="E69" s="17" t="s">
        <v>55</v>
      </c>
      <c r="F69" s="52" t="s">
        <v>23</v>
      </c>
      <c r="G69" s="52" t="s">
        <v>24</v>
      </c>
      <c r="H69" s="52" t="s">
        <v>24</v>
      </c>
      <c r="I69" s="52" t="s">
        <v>24</v>
      </c>
      <c r="J69" s="52" t="s">
        <v>24</v>
      </c>
      <c r="K69" s="52" t="s">
        <v>24</v>
      </c>
      <c r="L69" s="52" t="s">
        <v>27</v>
      </c>
      <c r="M69" s="52" t="s">
        <v>23</v>
      </c>
      <c r="N69" s="52" t="s">
        <v>27</v>
      </c>
      <c r="O69" s="52" t="s">
        <v>26</v>
      </c>
      <c r="P69" s="52" t="s">
        <v>26</v>
      </c>
      <c r="Q69" s="52" t="s">
        <v>26</v>
      </c>
      <c r="R69" s="52" t="s">
        <v>26</v>
      </c>
      <c r="S69" s="52" t="s">
        <v>24</v>
      </c>
      <c r="T69" s="58" t="s">
        <v>23</v>
      </c>
      <c r="U69" s="52" t="s">
        <v>24</v>
      </c>
      <c r="V69" s="53" t="s">
        <v>24</v>
      </c>
      <c r="W69" s="53" t="s">
        <v>27</v>
      </c>
      <c r="X69" s="53" t="s">
        <v>27</v>
      </c>
      <c r="Y69" s="53" t="s">
        <v>27</v>
      </c>
      <c r="Z69" s="53" t="s">
        <v>27</v>
      </c>
      <c r="AA69" s="53" t="s">
        <v>23</v>
      </c>
      <c r="AB69" s="53" t="s">
        <v>24</v>
      </c>
      <c r="AC69" s="53" t="s">
        <v>24</v>
      </c>
      <c r="AD69" s="53" t="s">
        <v>27</v>
      </c>
      <c r="AE69" s="53" t="s">
        <v>27</v>
      </c>
      <c r="AF69" s="53" t="s">
        <v>27</v>
      </c>
      <c r="AG69" s="53" t="s">
        <v>27</v>
      </c>
      <c r="AH69" s="59" t="s">
        <v>23</v>
      </c>
      <c r="AI69" s="59" t="s">
        <v>24</v>
      </c>
      <c r="AJ69" s="59" t="s">
        <v>27</v>
      </c>
      <c r="AK69" s="50">
        <f t="shared" si="1"/>
        <v>11</v>
      </c>
      <c r="AL69" s="8">
        <f t="shared" si="2"/>
        <v>4</v>
      </c>
      <c r="AM69" s="8">
        <f t="shared" si="3"/>
        <v>11</v>
      </c>
      <c r="AN69" s="8">
        <f>COUNTIF(F69:AJ69,"G")</f>
        <v>0</v>
      </c>
      <c r="AO69" s="8">
        <f>COUNTIF(F69:U69,"C/O")*1</f>
        <v>0</v>
      </c>
      <c r="AP69" s="8">
        <f t="shared" si="4"/>
        <v>0</v>
      </c>
      <c r="AQ69" s="8">
        <f t="shared" si="5"/>
        <v>0</v>
      </c>
      <c r="AR69" s="8">
        <f t="shared" si="6"/>
        <v>0</v>
      </c>
      <c r="AS69" s="8">
        <f>COUNTIF(F69:U69,"N+M")*1</f>
        <v>0</v>
      </c>
      <c r="AT69" s="12">
        <f>COUNTIF(F69:U69,"P/O")+COUNTIF(F69:U69,"M/O")+COUNTIF(F69:U69,"E/O")+COUNTIF(F69:U69,"N/O")+COUNTIF(F69:U69,"G/O")</f>
        <v>0</v>
      </c>
      <c r="AU69" s="12">
        <f>COUNTIF(F69:U69,"DD/O")*2</f>
        <v>0</v>
      </c>
      <c r="AV69" s="8">
        <f t="shared" si="7"/>
        <v>5</v>
      </c>
      <c r="AW69" s="8">
        <f>COUNTIF(F69:AJ69,"A")</f>
        <v>0</v>
      </c>
      <c r="AX69" s="12">
        <f>COUNTIF(F69:U69,"P/GH")+COUNTIF(F69:U69,"M/GH")+COUNTIF(F69:U69,"E/GH")+COUNTIF(F69:U69,"N/GH")+COUNTIF(F69:U69,"G/GH")</f>
        <v>0</v>
      </c>
      <c r="AY69" s="8">
        <f>COUNTIF(F69:U69,"GH")*1</f>
        <v>0</v>
      </c>
      <c r="AZ69" s="13">
        <f t="shared" si="8"/>
        <v>26</v>
      </c>
      <c r="BA69" s="16">
        <f t="shared" si="9"/>
        <v>5</v>
      </c>
      <c r="BB69" s="14">
        <f t="shared" si="10"/>
        <v>31</v>
      </c>
      <c r="BC69" s="14">
        <f t="shared" si="11"/>
        <v>0</v>
      </c>
      <c r="BD69" s="14">
        <f t="shared" si="0"/>
        <v>0</v>
      </c>
      <c r="BE69" s="14">
        <f t="shared" si="12"/>
        <v>0</v>
      </c>
      <c r="BF69" s="15"/>
      <c r="BG69" s="15"/>
      <c r="BH69" s="16">
        <f t="shared" si="13"/>
        <v>-31</v>
      </c>
      <c r="BI69" s="4"/>
      <c r="BJ69" s="4">
        <f t="shared" si="14"/>
        <v>0</v>
      </c>
      <c r="BK69" s="4">
        <f t="shared" si="15"/>
        <v>0</v>
      </c>
      <c r="BL69" s="4"/>
      <c r="BM69" s="4">
        <f t="shared" si="16"/>
        <v>0</v>
      </c>
      <c r="BP69" s="37">
        <f t="shared" si="17"/>
        <v>-0.66666666666666696</v>
      </c>
    </row>
    <row r="70" spans="1:68" ht="15.75" x14ac:dyDescent="0.25">
      <c r="A70" s="8">
        <v>61</v>
      </c>
      <c r="B70" s="45" t="s">
        <v>169</v>
      </c>
      <c r="C70" s="69" t="s">
        <v>170</v>
      </c>
      <c r="D70" s="40"/>
      <c r="E70" s="17" t="s">
        <v>55</v>
      </c>
      <c r="F70" s="52" t="s">
        <v>24</v>
      </c>
      <c r="G70" s="52" t="s">
        <v>23</v>
      </c>
      <c r="H70" s="52" t="s">
        <v>24</v>
      </c>
      <c r="I70" s="52" t="s">
        <v>24</v>
      </c>
      <c r="J70" s="52" t="s">
        <v>24</v>
      </c>
      <c r="K70" s="52" t="s">
        <v>24</v>
      </c>
      <c r="L70" s="52" t="s">
        <v>24</v>
      </c>
      <c r="M70" s="52" t="s">
        <v>24</v>
      </c>
      <c r="N70" s="52" t="s">
        <v>23</v>
      </c>
      <c r="O70" s="52" t="s">
        <v>24</v>
      </c>
      <c r="P70" s="52" t="s">
        <v>24</v>
      </c>
      <c r="Q70" s="52" t="s">
        <v>24</v>
      </c>
      <c r="R70" s="52" t="s">
        <v>24</v>
      </c>
      <c r="S70" s="52" t="s">
        <v>24</v>
      </c>
      <c r="T70" s="58" t="s">
        <v>24</v>
      </c>
      <c r="U70" s="52" t="s">
        <v>23</v>
      </c>
      <c r="V70" s="53" t="s">
        <v>24</v>
      </c>
      <c r="W70" s="53" t="s">
        <v>24</v>
      </c>
      <c r="X70" s="53" t="s">
        <v>24</v>
      </c>
      <c r="Y70" s="53" t="s">
        <v>26</v>
      </c>
      <c r="Z70" s="53" t="s">
        <v>25</v>
      </c>
      <c r="AA70" s="53" t="s">
        <v>25</v>
      </c>
      <c r="AB70" s="53" t="s">
        <v>25</v>
      </c>
      <c r="AC70" s="53" t="s">
        <v>26</v>
      </c>
      <c r="AD70" s="53" t="s">
        <v>26</v>
      </c>
      <c r="AE70" s="53" t="s">
        <v>26</v>
      </c>
      <c r="AF70" s="53" t="s">
        <v>24</v>
      </c>
      <c r="AG70" s="53" t="s">
        <v>24</v>
      </c>
      <c r="AH70" s="59" t="s">
        <v>23</v>
      </c>
      <c r="AI70" s="59" t="s">
        <v>25</v>
      </c>
      <c r="AJ70" s="59" t="s">
        <v>25</v>
      </c>
      <c r="AK70" s="50">
        <f t="shared" si="1"/>
        <v>18</v>
      </c>
      <c r="AL70" s="8">
        <f t="shared" si="2"/>
        <v>4</v>
      </c>
      <c r="AM70" s="8">
        <f t="shared" si="3"/>
        <v>0</v>
      </c>
      <c r="AN70" s="8">
        <f>COUNTIF(F70:AJ70,"G")</f>
        <v>0</v>
      </c>
      <c r="AO70" s="8">
        <f>COUNTIF(F70:U70,"C/O")*1</f>
        <v>0</v>
      </c>
      <c r="AP70" s="8">
        <f t="shared" si="4"/>
        <v>0</v>
      </c>
      <c r="AQ70" s="8">
        <f t="shared" si="5"/>
        <v>0</v>
      </c>
      <c r="AR70" s="8">
        <f t="shared" si="6"/>
        <v>0</v>
      </c>
      <c r="AS70" s="8">
        <f>COUNTIF(F70:U70,"N+M")*1</f>
        <v>0</v>
      </c>
      <c r="AT70" s="12">
        <f>COUNTIF(F70:U70,"P/O")+COUNTIF(F70:U70,"M/O")+COUNTIF(F70:U70,"E/O")+COUNTIF(F70:U70,"N/O")+COUNTIF(F70:U70,"G/O")</f>
        <v>0</v>
      </c>
      <c r="AU70" s="12">
        <f>COUNTIF(F70:U70,"DD/O")*2</f>
        <v>0</v>
      </c>
      <c r="AV70" s="8">
        <f t="shared" si="7"/>
        <v>4</v>
      </c>
      <c r="AW70" s="8">
        <f>COUNTIF(F70:AJ70,"A")</f>
        <v>5</v>
      </c>
      <c r="AX70" s="12">
        <f>COUNTIF(F70:U70,"P/GH")+COUNTIF(F70:U70,"M/GH")+COUNTIF(F70:U70,"E/GH")+COUNTIF(F70:U70,"N/GH")+COUNTIF(F70:U70,"G/GH")</f>
        <v>0</v>
      </c>
      <c r="AY70" s="8">
        <f>COUNTIF(F70:U70,"GH")*1</f>
        <v>0</v>
      </c>
      <c r="AZ70" s="13">
        <f t="shared" si="8"/>
        <v>22</v>
      </c>
      <c r="BA70" s="16">
        <f t="shared" si="9"/>
        <v>4</v>
      </c>
      <c r="BB70" s="14">
        <f t="shared" ref="BB70:BB103" si="18">AZ70+AT70+AU70+AV70</f>
        <v>26</v>
      </c>
      <c r="BC70" s="14">
        <f t="shared" ref="BC70:BC103" si="19">AP70+AQ70+AR70+AS70+AT70</f>
        <v>0</v>
      </c>
      <c r="BD70" s="14">
        <f t="shared" ref="BD70:BD103" si="20">AU70</f>
        <v>0</v>
      </c>
      <c r="BE70" s="14">
        <f t="shared" ref="BE70:BE103" si="21">AY70+AX70</f>
        <v>0</v>
      </c>
      <c r="BF70" s="15"/>
      <c r="BG70" s="15"/>
      <c r="BH70" s="16">
        <f t="shared" ref="BH70:BH103" si="22">BG70-BB70</f>
        <v>-26</v>
      </c>
      <c r="BI70" s="4"/>
      <c r="BJ70" s="4">
        <f t="shared" ref="BJ70:BJ103" si="23">(BC70+BD70*2)*8</f>
        <v>0</v>
      </c>
      <c r="BK70" s="4">
        <f t="shared" ref="BK70:BK103" si="24">BJ70*BI70</f>
        <v>0</v>
      </c>
      <c r="BL70" s="4"/>
      <c r="BM70" s="4">
        <f t="shared" ref="BM70:BM103" si="25">BL70-BK70</f>
        <v>0</v>
      </c>
      <c r="BP70" s="37">
        <f t="shared" si="17"/>
        <v>-0.33333333333333348</v>
      </c>
    </row>
    <row r="71" spans="1:68" ht="15.75" x14ac:dyDescent="0.25">
      <c r="A71" s="8">
        <v>62</v>
      </c>
      <c r="B71" s="43" t="s">
        <v>171</v>
      </c>
      <c r="C71" s="69" t="s">
        <v>172</v>
      </c>
      <c r="D71" s="40"/>
      <c r="E71" s="17" t="s">
        <v>55</v>
      </c>
      <c r="F71" s="52" t="s">
        <v>24</v>
      </c>
      <c r="G71" s="52" t="s">
        <v>24</v>
      </c>
      <c r="H71" s="52" t="s">
        <v>23</v>
      </c>
      <c r="I71" s="52" t="s">
        <v>24</v>
      </c>
      <c r="J71" s="52" t="s">
        <v>24</v>
      </c>
      <c r="K71" s="52" t="s">
        <v>24</v>
      </c>
      <c r="L71" s="52" t="s">
        <v>24</v>
      </c>
      <c r="M71" s="52" t="s">
        <v>24</v>
      </c>
      <c r="N71" s="52" t="s">
        <v>24</v>
      </c>
      <c r="O71" s="52" t="s">
        <v>26</v>
      </c>
      <c r="P71" s="52" t="s">
        <v>26</v>
      </c>
      <c r="Q71" s="52" t="s">
        <v>23</v>
      </c>
      <c r="R71" s="52" t="s">
        <v>26</v>
      </c>
      <c r="S71" s="68" t="s">
        <v>24</v>
      </c>
      <c r="T71" s="79" t="s">
        <v>24</v>
      </c>
      <c r="U71" s="52" t="s">
        <v>25</v>
      </c>
      <c r="V71" s="53" t="s">
        <v>25</v>
      </c>
      <c r="W71" s="53" t="s">
        <v>25</v>
      </c>
      <c r="X71" s="53" t="s">
        <v>25</v>
      </c>
      <c r="Y71" s="53" t="s">
        <v>27</v>
      </c>
      <c r="Z71" s="53" t="s">
        <v>27</v>
      </c>
      <c r="AA71" s="53" t="s">
        <v>27</v>
      </c>
      <c r="AB71" s="53" t="s">
        <v>26</v>
      </c>
      <c r="AC71" s="53" t="s">
        <v>23</v>
      </c>
      <c r="AD71" s="53" t="s">
        <v>24</v>
      </c>
      <c r="AE71" s="53" t="s">
        <v>24</v>
      </c>
      <c r="AF71" s="53" t="s">
        <v>24</v>
      </c>
      <c r="AG71" s="53" t="s">
        <v>24</v>
      </c>
      <c r="AH71" s="59" t="s">
        <v>24</v>
      </c>
      <c r="AI71" s="59" t="s">
        <v>24</v>
      </c>
      <c r="AJ71" s="59" t="s">
        <v>23</v>
      </c>
      <c r="AK71" s="50">
        <f t="shared" si="1"/>
        <v>16</v>
      </c>
      <c r="AL71" s="8">
        <f t="shared" si="2"/>
        <v>4</v>
      </c>
      <c r="AM71" s="8">
        <f t="shared" si="3"/>
        <v>3</v>
      </c>
      <c r="AN71" s="8">
        <f>COUNTIF(F71:AJ71,"G")</f>
        <v>0</v>
      </c>
      <c r="AO71" s="8">
        <f>COUNTIF(F71:U71,"C/O")*1</f>
        <v>0</v>
      </c>
      <c r="AP71" s="8">
        <f t="shared" si="4"/>
        <v>0</v>
      </c>
      <c r="AQ71" s="8">
        <f t="shared" si="5"/>
        <v>0</v>
      </c>
      <c r="AR71" s="8">
        <f t="shared" si="6"/>
        <v>0</v>
      </c>
      <c r="AS71" s="8">
        <f>COUNTIF(F71:U71,"N+M")*1</f>
        <v>0</v>
      </c>
      <c r="AT71" s="12">
        <f>COUNTIF(F71:U71,"P/O")+COUNTIF(F71:U71,"M/O")+COUNTIF(F71:U71,"E/O")+COUNTIF(F71:U71,"N/O")+COUNTIF(F71:U71,"G/O")</f>
        <v>0</v>
      </c>
      <c r="AU71" s="12">
        <f>COUNTIF(F71:U71,"DD/O")*2</f>
        <v>0</v>
      </c>
      <c r="AV71" s="8">
        <f t="shared" si="7"/>
        <v>4</v>
      </c>
      <c r="AW71" s="8">
        <f>COUNTIF(F71:AJ71,"A")</f>
        <v>4</v>
      </c>
      <c r="AX71" s="12">
        <f>COUNTIF(F71:U71,"P/GH")+COUNTIF(F71:U71,"M/GH")+COUNTIF(F71:U71,"E/GH")+COUNTIF(F71:U71,"N/GH")+COUNTIF(F71:U71,"G/GH")</f>
        <v>0</v>
      </c>
      <c r="AY71" s="8">
        <f>COUNTIF(F71:U71,"GH")*1</f>
        <v>0</v>
      </c>
      <c r="AZ71" s="13">
        <f t="shared" si="8"/>
        <v>23</v>
      </c>
      <c r="BA71" s="16">
        <f t="shared" si="9"/>
        <v>4</v>
      </c>
      <c r="BB71" s="14">
        <f t="shared" si="18"/>
        <v>27</v>
      </c>
      <c r="BC71" s="14">
        <f t="shared" si="19"/>
        <v>0</v>
      </c>
      <c r="BD71" s="14">
        <f t="shared" si="20"/>
        <v>0</v>
      </c>
      <c r="BE71" s="14">
        <f t="shared" si="21"/>
        <v>0</v>
      </c>
      <c r="BF71" s="15"/>
      <c r="BG71" s="15"/>
      <c r="BH71" s="16">
        <f t="shared" si="22"/>
        <v>-27</v>
      </c>
      <c r="BI71" s="4"/>
      <c r="BJ71" s="4">
        <f t="shared" si="23"/>
        <v>0</v>
      </c>
      <c r="BK71" s="4">
        <f t="shared" si="24"/>
        <v>0</v>
      </c>
      <c r="BL71" s="4"/>
      <c r="BM71" s="4">
        <f t="shared" si="25"/>
        <v>0</v>
      </c>
      <c r="BP71" s="37">
        <f t="shared" si="17"/>
        <v>-0.16666666666666652</v>
      </c>
    </row>
    <row r="72" spans="1:68" ht="15.75" x14ac:dyDescent="0.25">
      <c r="A72" s="8">
        <v>63</v>
      </c>
      <c r="B72" s="43" t="s">
        <v>173</v>
      </c>
      <c r="C72" s="69" t="s">
        <v>174</v>
      </c>
      <c r="D72" s="40"/>
      <c r="E72" s="17" t="s">
        <v>55</v>
      </c>
      <c r="F72" s="52" t="s">
        <v>26</v>
      </c>
      <c r="G72" s="52" t="s">
        <v>26</v>
      </c>
      <c r="H72" s="52" t="s">
        <v>26</v>
      </c>
      <c r="I72" s="52" t="s">
        <v>27</v>
      </c>
      <c r="J72" s="52" t="s">
        <v>23</v>
      </c>
      <c r="K72" s="52" t="s">
        <v>26</v>
      </c>
      <c r="L72" s="52" t="s">
        <v>26</v>
      </c>
      <c r="M72" s="52" t="s">
        <v>26</v>
      </c>
      <c r="N72" s="52" t="s">
        <v>26</v>
      </c>
      <c r="O72" s="52" t="s">
        <v>27</v>
      </c>
      <c r="P72" s="52" t="s">
        <v>23</v>
      </c>
      <c r="Q72" s="52" t="s">
        <v>24</v>
      </c>
      <c r="R72" s="52" t="s">
        <v>24</v>
      </c>
      <c r="S72" s="52" t="s">
        <v>24</v>
      </c>
      <c r="T72" s="58" t="s">
        <v>24</v>
      </c>
      <c r="U72" s="52" t="s">
        <v>24</v>
      </c>
      <c r="V72" s="53" t="s">
        <v>26</v>
      </c>
      <c r="W72" s="53" t="s">
        <v>23</v>
      </c>
      <c r="X72" s="53" t="s">
        <v>24</v>
      </c>
      <c r="Y72" s="53" t="s">
        <v>24</v>
      </c>
      <c r="Z72" s="53" t="s">
        <v>24</v>
      </c>
      <c r="AA72" s="53" t="s">
        <v>24</v>
      </c>
      <c r="AB72" s="53" t="s">
        <v>24</v>
      </c>
      <c r="AC72" s="53" t="s">
        <v>24</v>
      </c>
      <c r="AD72" s="53" t="s">
        <v>23</v>
      </c>
      <c r="AE72" s="53" t="s">
        <v>24</v>
      </c>
      <c r="AF72" s="53" t="s">
        <v>24</v>
      </c>
      <c r="AG72" s="53" t="s">
        <v>24</v>
      </c>
      <c r="AH72" s="59" t="s">
        <v>24</v>
      </c>
      <c r="AI72" s="59" t="s">
        <v>27</v>
      </c>
      <c r="AJ72" s="59" t="s">
        <v>26</v>
      </c>
      <c r="AK72" s="50">
        <f t="shared" si="1"/>
        <v>15</v>
      </c>
      <c r="AL72" s="8">
        <f t="shared" si="2"/>
        <v>9</v>
      </c>
      <c r="AM72" s="8">
        <f t="shared" si="3"/>
        <v>3</v>
      </c>
      <c r="AN72" s="8">
        <f>COUNTIF(F72:AJ72,"G")</f>
        <v>0</v>
      </c>
      <c r="AO72" s="8">
        <f>COUNTIF(F72:U72,"C/O")*1</f>
        <v>0</v>
      </c>
      <c r="AP72" s="8">
        <f t="shared" si="4"/>
        <v>0</v>
      </c>
      <c r="AQ72" s="8">
        <f t="shared" si="5"/>
        <v>0</v>
      </c>
      <c r="AR72" s="8">
        <f t="shared" si="6"/>
        <v>0</v>
      </c>
      <c r="AS72" s="8">
        <f>COUNTIF(F72:U72,"N+M")*1</f>
        <v>0</v>
      </c>
      <c r="AT72" s="12">
        <f>COUNTIF(F72:U72,"P/O")+COUNTIF(F72:U72,"M/O")+COUNTIF(F72:U72,"E/O")+COUNTIF(F72:U72,"N/O")+COUNTIF(F72:U72,"G/O")</f>
        <v>0</v>
      </c>
      <c r="AU72" s="12">
        <f>COUNTIF(F72:U72,"DD/O")*2</f>
        <v>0</v>
      </c>
      <c r="AV72" s="8">
        <f t="shared" si="7"/>
        <v>4</v>
      </c>
      <c r="AW72" s="8">
        <f>COUNTIF(F72:AJ72,"A")</f>
        <v>0</v>
      </c>
      <c r="AX72" s="12">
        <f>COUNTIF(F72:U72,"P/GH")+COUNTIF(F72:U72,"M/GH")+COUNTIF(F72:U72,"E/GH")+COUNTIF(F72:U72,"N/GH")+COUNTIF(F72:U72,"G/GH")</f>
        <v>0</v>
      </c>
      <c r="AY72" s="8">
        <f>COUNTIF(F72:U72,"GH")*1</f>
        <v>0</v>
      </c>
      <c r="AZ72" s="13">
        <f t="shared" si="8"/>
        <v>27</v>
      </c>
      <c r="BA72" s="16">
        <f t="shared" ref="BA72:BA103" si="26">BB72-AZ72</f>
        <v>4</v>
      </c>
      <c r="BB72" s="14">
        <f t="shared" si="18"/>
        <v>31</v>
      </c>
      <c r="BC72" s="14">
        <f t="shared" si="19"/>
        <v>0</v>
      </c>
      <c r="BD72" s="14">
        <f t="shared" si="20"/>
        <v>0</v>
      </c>
      <c r="BE72" s="14">
        <f t="shared" si="21"/>
        <v>0</v>
      </c>
      <c r="BF72" s="15"/>
      <c r="BG72" s="15"/>
      <c r="BH72" s="16">
        <f t="shared" si="22"/>
        <v>-31</v>
      </c>
      <c r="BI72" s="4"/>
      <c r="BJ72" s="4">
        <f t="shared" si="23"/>
        <v>0</v>
      </c>
      <c r="BK72" s="4">
        <f t="shared" si="24"/>
        <v>0</v>
      </c>
      <c r="BL72" s="4"/>
      <c r="BM72" s="4">
        <f t="shared" si="25"/>
        <v>0</v>
      </c>
      <c r="BP72" s="37">
        <f t="shared" ref="BP72:BP103" si="27">(AZ72/6)-BA72</f>
        <v>0.5</v>
      </c>
    </row>
    <row r="73" spans="1:68" ht="15.75" x14ac:dyDescent="0.25">
      <c r="A73" s="8">
        <v>64</v>
      </c>
      <c r="B73" s="46" t="s">
        <v>175</v>
      </c>
      <c r="C73" s="72" t="s">
        <v>176</v>
      </c>
      <c r="D73" s="40"/>
      <c r="E73" s="17" t="s">
        <v>55</v>
      </c>
      <c r="F73" s="52" t="s">
        <v>24</v>
      </c>
      <c r="G73" s="52" t="s">
        <v>24</v>
      </c>
      <c r="H73" s="52" t="s">
        <v>24</v>
      </c>
      <c r="I73" s="52" t="s">
        <v>24</v>
      </c>
      <c r="J73" s="52" t="s">
        <v>24</v>
      </c>
      <c r="K73" s="52" t="s">
        <v>23</v>
      </c>
      <c r="L73" s="52" t="s">
        <v>26</v>
      </c>
      <c r="M73" s="52" t="s">
        <v>24</v>
      </c>
      <c r="N73" s="52" t="s">
        <v>24</v>
      </c>
      <c r="O73" s="52" t="s">
        <v>24</v>
      </c>
      <c r="P73" s="52" t="s">
        <v>24</v>
      </c>
      <c r="Q73" s="52" t="s">
        <v>24</v>
      </c>
      <c r="R73" s="52" t="s">
        <v>23</v>
      </c>
      <c r="S73" s="52" t="s">
        <v>24</v>
      </c>
      <c r="T73" s="58" t="s">
        <v>24</v>
      </c>
      <c r="U73" s="52" t="s">
        <v>24</v>
      </c>
      <c r="V73" s="53" t="s">
        <v>24</v>
      </c>
      <c r="W73" s="53" t="s">
        <v>27</v>
      </c>
      <c r="X73" s="53" t="s">
        <v>25</v>
      </c>
      <c r="Y73" s="53" t="s">
        <v>23</v>
      </c>
      <c r="Z73" s="53" t="s">
        <v>24</v>
      </c>
      <c r="AA73" s="53" t="s">
        <v>24</v>
      </c>
      <c r="AB73" s="53" t="s">
        <v>24</v>
      </c>
      <c r="AC73" s="53" t="s">
        <v>24</v>
      </c>
      <c r="AD73" s="53" t="s">
        <v>24</v>
      </c>
      <c r="AE73" s="53" t="s">
        <v>24</v>
      </c>
      <c r="AF73" s="53" t="s">
        <v>23</v>
      </c>
      <c r="AG73" s="53" t="s">
        <v>24</v>
      </c>
      <c r="AH73" s="59" t="s">
        <v>24</v>
      </c>
      <c r="AI73" s="59" t="s">
        <v>24</v>
      </c>
      <c r="AJ73" s="59" t="s">
        <v>24</v>
      </c>
      <c r="AK73" s="50">
        <f t="shared" si="1"/>
        <v>24</v>
      </c>
      <c r="AL73" s="8">
        <f t="shared" si="2"/>
        <v>1</v>
      </c>
      <c r="AM73" s="8">
        <f t="shared" si="3"/>
        <v>1</v>
      </c>
      <c r="AN73" s="8">
        <f>COUNTIF(F73:AJ73,"G")</f>
        <v>0</v>
      </c>
      <c r="AO73" s="8">
        <f>COUNTIF(F73:U73,"C/O")*1</f>
        <v>0</v>
      </c>
      <c r="AP73" s="8">
        <f t="shared" si="4"/>
        <v>0</v>
      </c>
      <c r="AQ73" s="8">
        <f t="shared" si="5"/>
        <v>0</v>
      </c>
      <c r="AR73" s="8">
        <f t="shared" si="6"/>
        <v>0</v>
      </c>
      <c r="AS73" s="8">
        <f>COUNTIF(F73:U73,"N+M")*1</f>
        <v>0</v>
      </c>
      <c r="AT73" s="12">
        <f>COUNTIF(F73:U73,"P/O")+COUNTIF(F73:U73,"M/O")+COUNTIF(F73:U73,"E/O")+COUNTIF(F73:U73,"N/O")+COUNTIF(F73:U73,"G/O")</f>
        <v>0</v>
      </c>
      <c r="AU73" s="12">
        <f>COUNTIF(F73:U73,"DD/O")*2</f>
        <v>0</v>
      </c>
      <c r="AV73" s="8">
        <f t="shared" si="7"/>
        <v>4</v>
      </c>
      <c r="AW73" s="8">
        <f>COUNTIF(F73:AJ73,"A")</f>
        <v>1</v>
      </c>
      <c r="AX73" s="12">
        <f>COUNTIF(F73:U73,"P/GH")+COUNTIF(F73:U73,"M/GH")+COUNTIF(F73:U73,"E/GH")+COUNTIF(F73:U73,"N/GH")+COUNTIF(F73:U73,"G/GH")</f>
        <v>0</v>
      </c>
      <c r="AY73" s="8">
        <f>COUNTIF(F73:U73,"GH")*1</f>
        <v>0</v>
      </c>
      <c r="AZ73" s="13">
        <f t="shared" si="8"/>
        <v>26</v>
      </c>
      <c r="BA73" s="16">
        <f t="shared" si="26"/>
        <v>4</v>
      </c>
      <c r="BB73" s="14">
        <f t="shared" si="18"/>
        <v>30</v>
      </c>
      <c r="BC73" s="14">
        <f t="shared" si="19"/>
        <v>0</v>
      </c>
      <c r="BD73" s="14">
        <f t="shared" si="20"/>
        <v>0</v>
      </c>
      <c r="BE73" s="14">
        <f t="shared" si="21"/>
        <v>0</v>
      </c>
      <c r="BF73" s="15"/>
      <c r="BG73" s="15"/>
      <c r="BH73" s="16">
        <f t="shared" si="22"/>
        <v>-30</v>
      </c>
      <c r="BI73" s="4"/>
      <c r="BJ73" s="4">
        <f t="shared" si="23"/>
        <v>0</v>
      </c>
      <c r="BK73" s="4">
        <f t="shared" si="24"/>
        <v>0</v>
      </c>
      <c r="BL73" s="4"/>
      <c r="BM73" s="4">
        <f t="shared" si="25"/>
        <v>0</v>
      </c>
      <c r="BP73" s="37">
        <f t="shared" si="27"/>
        <v>0.33333333333333304</v>
      </c>
    </row>
    <row r="74" spans="1:68" ht="15.75" x14ac:dyDescent="0.25">
      <c r="A74" s="8">
        <v>65</v>
      </c>
      <c r="B74" s="47" t="s">
        <v>177</v>
      </c>
      <c r="C74" s="70" t="s">
        <v>31</v>
      </c>
      <c r="D74" s="40"/>
      <c r="E74" s="17" t="s">
        <v>55</v>
      </c>
      <c r="F74" s="52" t="s">
        <v>27</v>
      </c>
      <c r="G74" s="52" t="s">
        <v>25</v>
      </c>
      <c r="H74" s="52" t="s">
        <v>27</v>
      </c>
      <c r="I74" s="52" t="s">
        <v>27</v>
      </c>
      <c r="J74" s="52" t="s">
        <v>27</v>
      </c>
      <c r="K74" s="52" t="s">
        <v>27</v>
      </c>
      <c r="L74" s="52" t="s">
        <v>23</v>
      </c>
      <c r="M74" s="52" t="s">
        <v>26</v>
      </c>
      <c r="N74" s="52" t="s">
        <v>26</v>
      </c>
      <c r="O74" s="52" t="s">
        <v>24</v>
      </c>
      <c r="P74" s="52" t="s">
        <v>24</v>
      </c>
      <c r="Q74" s="52" t="s">
        <v>24</v>
      </c>
      <c r="R74" s="52" t="s">
        <v>24</v>
      </c>
      <c r="S74" s="52" t="s">
        <v>23</v>
      </c>
      <c r="T74" s="58" t="s">
        <v>24</v>
      </c>
      <c r="U74" s="52" t="s">
        <v>26</v>
      </c>
      <c r="V74" s="53" t="s">
        <v>26</v>
      </c>
      <c r="W74" s="53" t="s">
        <v>26</v>
      </c>
      <c r="X74" s="53" t="s">
        <v>24</v>
      </c>
      <c r="Y74" s="53" t="s">
        <v>26</v>
      </c>
      <c r="Z74" s="53" t="s">
        <v>23</v>
      </c>
      <c r="AA74" s="53" t="s">
        <v>26</v>
      </c>
      <c r="AB74" s="53" t="s">
        <v>26</v>
      </c>
      <c r="AC74" s="53" t="s">
        <v>26</v>
      </c>
      <c r="AD74" s="53" t="s">
        <v>26</v>
      </c>
      <c r="AE74" s="53" t="s">
        <v>24</v>
      </c>
      <c r="AF74" s="53" t="s">
        <v>26</v>
      </c>
      <c r="AG74" s="53" t="s">
        <v>23</v>
      </c>
      <c r="AH74" s="59" t="s">
        <v>24</v>
      </c>
      <c r="AI74" s="59" t="s">
        <v>24</v>
      </c>
      <c r="AJ74" s="59" t="s">
        <v>24</v>
      </c>
      <c r="AK74" s="50">
        <f t="shared" si="1"/>
        <v>10</v>
      </c>
      <c r="AL74" s="8">
        <f t="shared" si="2"/>
        <v>11</v>
      </c>
      <c r="AM74" s="8">
        <f t="shared" si="3"/>
        <v>5</v>
      </c>
      <c r="AN74" s="8">
        <f>COUNTIF(F74:AJ74,"G")</f>
        <v>0</v>
      </c>
      <c r="AO74" s="8">
        <f>COUNTIF(F74:U74,"C/O")*1</f>
        <v>0</v>
      </c>
      <c r="AP74" s="8">
        <f t="shared" si="4"/>
        <v>0</v>
      </c>
      <c r="AQ74" s="8">
        <f t="shared" si="5"/>
        <v>0</v>
      </c>
      <c r="AR74" s="8">
        <f t="shared" si="6"/>
        <v>0</v>
      </c>
      <c r="AS74" s="8">
        <f>COUNTIF(F74:U74,"N+M")*1</f>
        <v>0</v>
      </c>
      <c r="AT74" s="12">
        <f>COUNTIF(F74:U74,"P/O")+COUNTIF(F74:U74,"M/O")+COUNTIF(F74:U74,"E/O")+COUNTIF(F74:U74,"N/O")+COUNTIF(F74:U74,"G/O")</f>
        <v>0</v>
      </c>
      <c r="AU74" s="12">
        <f>COUNTIF(F74:U74,"DD/O")*2</f>
        <v>0</v>
      </c>
      <c r="AV74" s="8">
        <f t="shared" si="7"/>
        <v>4</v>
      </c>
      <c r="AW74" s="8">
        <f>COUNTIF(F74:AJ74,"A")</f>
        <v>1</v>
      </c>
      <c r="AX74" s="12">
        <f>COUNTIF(F74:U74,"P/GH")+COUNTIF(F74:U74,"M/GH")+COUNTIF(F74:U74,"E/GH")+COUNTIF(F74:U74,"N/GH")+COUNTIF(F74:U74,"G/GH")</f>
        <v>0</v>
      </c>
      <c r="AY74" s="8">
        <f>COUNTIF(F74:U74,"GH")*1</f>
        <v>0</v>
      </c>
      <c r="AZ74" s="13">
        <f t="shared" si="8"/>
        <v>26</v>
      </c>
      <c r="BA74" s="16">
        <f t="shared" si="26"/>
        <v>4</v>
      </c>
      <c r="BB74" s="14">
        <f t="shared" si="18"/>
        <v>30</v>
      </c>
      <c r="BC74" s="14">
        <f t="shared" si="19"/>
        <v>0</v>
      </c>
      <c r="BD74" s="14">
        <f t="shared" si="20"/>
        <v>0</v>
      </c>
      <c r="BE74" s="14">
        <f t="shared" si="21"/>
        <v>0</v>
      </c>
      <c r="BF74" s="15"/>
      <c r="BG74" s="15"/>
      <c r="BH74" s="16">
        <f t="shared" si="22"/>
        <v>-30</v>
      </c>
      <c r="BI74" s="4"/>
      <c r="BJ74" s="4">
        <f t="shared" si="23"/>
        <v>0</v>
      </c>
      <c r="BK74" s="4">
        <f t="shared" si="24"/>
        <v>0</v>
      </c>
      <c r="BL74" s="4"/>
      <c r="BM74" s="4">
        <f t="shared" si="25"/>
        <v>0</v>
      </c>
      <c r="BP74" s="37">
        <f t="shared" si="27"/>
        <v>0.33333333333333304</v>
      </c>
    </row>
    <row r="75" spans="1:68" ht="15.75" x14ac:dyDescent="0.25">
      <c r="A75" s="8">
        <v>66</v>
      </c>
      <c r="B75" s="47" t="s">
        <v>178</v>
      </c>
      <c r="C75" s="70" t="s">
        <v>179</v>
      </c>
      <c r="D75" s="40"/>
      <c r="E75" s="17" t="s">
        <v>55</v>
      </c>
      <c r="F75" s="54" t="s">
        <v>26</v>
      </c>
      <c r="G75" s="54" t="s">
        <v>26</v>
      </c>
      <c r="H75" s="54" t="s">
        <v>26</v>
      </c>
      <c r="I75" s="54" t="s">
        <v>26</v>
      </c>
      <c r="J75" s="54" t="s">
        <v>27</v>
      </c>
      <c r="K75" s="52" t="s">
        <v>27</v>
      </c>
      <c r="L75" s="54" t="s">
        <v>23</v>
      </c>
      <c r="M75" s="54" t="s">
        <v>26</v>
      </c>
      <c r="N75" s="54" t="s">
        <v>26</v>
      </c>
      <c r="O75" s="54" t="s">
        <v>26</v>
      </c>
      <c r="P75" s="54" t="s">
        <v>26</v>
      </c>
      <c r="Q75" s="54" t="s">
        <v>26</v>
      </c>
      <c r="R75" s="54" t="s">
        <v>24</v>
      </c>
      <c r="S75" s="54" t="s">
        <v>23</v>
      </c>
      <c r="T75" s="80" t="s">
        <v>25</v>
      </c>
      <c r="U75" s="54" t="s">
        <v>25</v>
      </c>
      <c r="V75" s="53" t="s">
        <v>25</v>
      </c>
      <c r="W75" s="53" t="s">
        <v>27</v>
      </c>
      <c r="X75" s="53" t="s">
        <v>26</v>
      </c>
      <c r="Y75" s="53" t="s">
        <v>26</v>
      </c>
      <c r="Z75" s="53" t="s">
        <v>23</v>
      </c>
      <c r="AA75" s="53" t="s">
        <v>27</v>
      </c>
      <c r="AB75" s="53" t="s">
        <v>26</v>
      </c>
      <c r="AC75" s="53" t="s">
        <v>26</v>
      </c>
      <c r="AD75" s="53" t="s">
        <v>26</v>
      </c>
      <c r="AE75" s="53" t="s">
        <v>26</v>
      </c>
      <c r="AF75" s="53" t="s">
        <v>24</v>
      </c>
      <c r="AG75" s="53" t="s">
        <v>23</v>
      </c>
      <c r="AH75" s="59" t="s">
        <v>27</v>
      </c>
      <c r="AI75" s="59" t="s">
        <v>26</v>
      </c>
      <c r="AJ75" s="59" t="s">
        <v>26</v>
      </c>
      <c r="AK75" s="50">
        <f t="shared" ref="AK75:AK103" si="28">COUNTIF(F75:AJ75,"M")</f>
        <v>2</v>
      </c>
      <c r="AL75" s="8">
        <f t="shared" ref="AL75:AL103" si="29">COUNTIF(F75:AJ75,"E")</f>
        <v>17</v>
      </c>
      <c r="AM75" s="8">
        <f t="shared" ref="AM75:AM103" si="30">COUNTIF(F75:AJ75,"N")</f>
        <v>5</v>
      </c>
      <c r="AN75" s="8">
        <f>COUNTIF(F75:AJ75,"G")</f>
        <v>0</v>
      </c>
      <c r="AO75" s="8">
        <f>COUNTIF(F75:U75,"C/O")*1</f>
        <v>0</v>
      </c>
      <c r="AP75" s="8">
        <f t="shared" ref="AP75:AP103" si="31">COUNTIF(F75:AJ75,"M+E")*1</f>
        <v>0</v>
      </c>
      <c r="AQ75" s="8">
        <f t="shared" ref="AQ75:AQ103" si="32">COUNTIF(F75:AJ75,"M+N")*1</f>
        <v>0</v>
      </c>
      <c r="AR75" s="8">
        <f t="shared" ref="AR75:AR103" si="33">COUNTIF(F75:AJ75,"E+N")*1</f>
        <v>0</v>
      </c>
      <c r="AS75" s="8">
        <f>COUNTIF(F75:U75,"N+M")*1</f>
        <v>0</v>
      </c>
      <c r="AT75" s="12">
        <f>COUNTIF(F75:U75,"P/O")+COUNTIF(F75:U75,"M/O")+COUNTIF(F75:U75,"E/O")+COUNTIF(F75:U75,"N/O")+COUNTIF(F75:U75,"G/O")</f>
        <v>0</v>
      </c>
      <c r="AU75" s="12">
        <f>COUNTIF(F75:U75,"DD/O")*2</f>
        <v>0</v>
      </c>
      <c r="AV75" s="8">
        <f t="shared" ref="AV75:AV103" si="34">COUNTIF(F75:AJ75,"O")</f>
        <v>4</v>
      </c>
      <c r="AW75" s="8">
        <f>COUNTIF(F75:AJ75,"A")</f>
        <v>3</v>
      </c>
      <c r="AX75" s="12">
        <f>COUNTIF(F75:U75,"P/GH")+COUNTIF(F75:U75,"M/GH")+COUNTIF(F75:U75,"E/GH")+COUNTIF(F75:U75,"N/GH")+COUNTIF(F75:U75,"G/GH")</f>
        <v>0</v>
      </c>
      <c r="AY75" s="8">
        <f>COUNTIF(F75:U75,"GH")*1</f>
        <v>0</v>
      </c>
      <c r="AZ75" s="13">
        <f t="shared" ref="AZ75:AZ103" si="35">SUM(AK75:AS75)+AX75</f>
        <v>24</v>
      </c>
      <c r="BA75" s="16">
        <f t="shared" si="26"/>
        <v>4</v>
      </c>
      <c r="BB75" s="14">
        <f t="shared" si="18"/>
        <v>28</v>
      </c>
      <c r="BC75" s="14">
        <f t="shared" si="19"/>
        <v>0</v>
      </c>
      <c r="BD75" s="14">
        <f t="shared" si="20"/>
        <v>0</v>
      </c>
      <c r="BE75" s="14">
        <f t="shared" si="21"/>
        <v>0</v>
      </c>
      <c r="BF75" s="17"/>
      <c r="BG75" s="15"/>
      <c r="BH75" s="16">
        <f t="shared" si="22"/>
        <v>-28</v>
      </c>
      <c r="BI75" s="4"/>
      <c r="BJ75" s="4">
        <f t="shared" si="23"/>
        <v>0</v>
      </c>
      <c r="BK75" s="4">
        <f t="shared" si="24"/>
        <v>0</v>
      </c>
      <c r="BL75" s="4"/>
      <c r="BM75" s="4">
        <f t="shared" si="25"/>
        <v>0</v>
      </c>
      <c r="BP75" s="37">
        <f t="shared" si="27"/>
        <v>0</v>
      </c>
    </row>
    <row r="76" spans="1:68" ht="15.75" x14ac:dyDescent="0.25">
      <c r="A76" s="8">
        <v>67</v>
      </c>
      <c r="B76" s="47" t="s">
        <v>180</v>
      </c>
      <c r="C76" s="73" t="s">
        <v>181</v>
      </c>
      <c r="D76" s="40"/>
      <c r="E76" s="17" t="s">
        <v>55</v>
      </c>
      <c r="F76" s="52" t="s">
        <v>24</v>
      </c>
      <c r="G76" s="52" t="s">
        <v>24</v>
      </c>
      <c r="H76" s="52" t="s">
        <v>24</v>
      </c>
      <c r="I76" s="52" t="s">
        <v>23</v>
      </c>
      <c r="J76" s="52" t="s">
        <v>24</v>
      </c>
      <c r="K76" s="52" t="s">
        <v>24</v>
      </c>
      <c r="L76" s="52" t="s">
        <v>24</v>
      </c>
      <c r="M76" s="52" t="s">
        <v>24</v>
      </c>
      <c r="N76" s="52" t="s">
        <v>24</v>
      </c>
      <c r="O76" s="52" t="s">
        <v>24</v>
      </c>
      <c r="P76" s="52" t="s">
        <v>23</v>
      </c>
      <c r="Q76" s="52" t="s">
        <v>24</v>
      </c>
      <c r="R76" s="52" t="s">
        <v>24</v>
      </c>
      <c r="S76" s="52" t="s">
        <v>24</v>
      </c>
      <c r="T76" s="58" t="s">
        <v>24</v>
      </c>
      <c r="U76" s="52" t="s">
        <v>24</v>
      </c>
      <c r="V76" s="53" t="s">
        <v>24</v>
      </c>
      <c r="W76" s="53" t="s">
        <v>23</v>
      </c>
      <c r="X76" s="53" t="s">
        <v>24</v>
      </c>
      <c r="Y76" s="53" t="s">
        <v>24</v>
      </c>
      <c r="Z76" s="53" t="s">
        <v>24</v>
      </c>
      <c r="AA76" s="53" t="s">
        <v>24</v>
      </c>
      <c r="AB76" s="53" t="s">
        <v>24</v>
      </c>
      <c r="AC76" s="53" t="s">
        <v>24</v>
      </c>
      <c r="AD76" s="53" t="s">
        <v>23</v>
      </c>
      <c r="AE76" s="53" t="s">
        <v>24</v>
      </c>
      <c r="AF76" s="53" t="s">
        <v>24</v>
      </c>
      <c r="AG76" s="53" t="s">
        <v>24</v>
      </c>
      <c r="AH76" s="59" t="s">
        <v>24</v>
      </c>
      <c r="AI76" s="59" t="s">
        <v>24</v>
      </c>
      <c r="AJ76" s="59" t="s">
        <v>24</v>
      </c>
      <c r="AK76" s="50">
        <f t="shared" si="28"/>
        <v>27</v>
      </c>
      <c r="AL76" s="8">
        <f t="shared" si="29"/>
        <v>0</v>
      </c>
      <c r="AM76" s="8">
        <f t="shared" si="30"/>
        <v>0</v>
      </c>
      <c r="AN76" s="8">
        <f>COUNTIF(F76:AJ76,"G")</f>
        <v>0</v>
      </c>
      <c r="AO76" s="8">
        <f>COUNTIF(F76:U76,"C/O")*1</f>
        <v>0</v>
      </c>
      <c r="AP76" s="8">
        <f t="shared" si="31"/>
        <v>0</v>
      </c>
      <c r="AQ76" s="8">
        <f t="shared" si="32"/>
        <v>0</v>
      </c>
      <c r="AR76" s="8">
        <f t="shared" si="33"/>
        <v>0</v>
      </c>
      <c r="AS76" s="8">
        <f>COUNTIF(F76:U76,"N+M")*1</f>
        <v>0</v>
      </c>
      <c r="AT76" s="12">
        <f>COUNTIF(F76:U76,"P/O")+COUNTIF(F76:U76,"M/O")+COUNTIF(F76:U76,"E/O")+COUNTIF(F76:U76,"N/O")+COUNTIF(F76:U76,"G/O")</f>
        <v>0</v>
      </c>
      <c r="AU76" s="12">
        <f>COUNTIF(F76:U76,"DD/O")*2</f>
        <v>0</v>
      </c>
      <c r="AV76" s="8">
        <f t="shared" si="34"/>
        <v>4</v>
      </c>
      <c r="AW76" s="8">
        <f>COUNTIF(F76:AJ76,"A")</f>
        <v>0</v>
      </c>
      <c r="AX76" s="12">
        <f>COUNTIF(F76:U76,"P/GH")+COUNTIF(F76:U76,"M/GH")+COUNTIF(F76:U76,"E/GH")+COUNTIF(F76:U76,"N/GH")+COUNTIF(F76:U76,"G/GH")</f>
        <v>0</v>
      </c>
      <c r="AY76" s="8">
        <f>COUNTIF(F76:U76,"GH")*1</f>
        <v>0</v>
      </c>
      <c r="AZ76" s="13">
        <f t="shared" si="35"/>
        <v>27</v>
      </c>
      <c r="BA76" s="16">
        <f t="shared" si="26"/>
        <v>4</v>
      </c>
      <c r="BB76" s="14">
        <f t="shared" si="18"/>
        <v>31</v>
      </c>
      <c r="BC76" s="14">
        <f t="shared" si="19"/>
        <v>0</v>
      </c>
      <c r="BD76" s="14">
        <f t="shared" si="20"/>
        <v>0</v>
      </c>
      <c r="BE76" s="14">
        <f t="shared" si="21"/>
        <v>0</v>
      </c>
      <c r="BF76" s="15"/>
      <c r="BG76" s="15"/>
      <c r="BH76" s="16">
        <f t="shared" si="22"/>
        <v>-31</v>
      </c>
      <c r="BI76" s="4"/>
      <c r="BJ76" s="4">
        <f t="shared" si="23"/>
        <v>0</v>
      </c>
      <c r="BK76" s="4">
        <f t="shared" si="24"/>
        <v>0</v>
      </c>
      <c r="BL76" s="4"/>
      <c r="BM76" s="4">
        <f t="shared" si="25"/>
        <v>0</v>
      </c>
      <c r="BP76" s="37">
        <f t="shared" si="27"/>
        <v>0.5</v>
      </c>
    </row>
    <row r="77" spans="1:68" x14ac:dyDescent="0.25">
      <c r="A77" s="8">
        <v>68</v>
      </c>
      <c r="B77" s="41" t="s">
        <v>185</v>
      </c>
      <c r="C77" s="74" t="s">
        <v>184</v>
      </c>
      <c r="D77" s="40"/>
      <c r="E77" s="11" t="s">
        <v>182</v>
      </c>
      <c r="F77" s="52" t="s">
        <v>24</v>
      </c>
      <c r="G77" s="52" t="s">
        <v>24</v>
      </c>
      <c r="H77" s="52" t="s">
        <v>24</v>
      </c>
      <c r="I77" s="52" t="s">
        <v>28</v>
      </c>
      <c r="J77" s="52" t="s">
        <v>28</v>
      </c>
      <c r="K77" s="52" t="s">
        <v>24</v>
      </c>
      <c r="L77" s="52" t="s">
        <v>23</v>
      </c>
      <c r="M77" s="52" t="s">
        <v>24</v>
      </c>
      <c r="N77" s="52" t="s">
        <v>24</v>
      </c>
      <c r="O77" s="52" t="s">
        <v>28</v>
      </c>
      <c r="P77" s="52" t="s">
        <v>24</v>
      </c>
      <c r="Q77" s="52" t="s">
        <v>24</v>
      </c>
      <c r="R77" s="52" t="s">
        <v>28</v>
      </c>
      <c r="S77" s="52" t="s">
        <v>23</v>
      </c>
      <c r="T77" s="58" t="s">
        <v>24</v>
      </c>
      <c r="U77" s="52" t="s">
        <v>24</v>
      </c>
      <c r="V77" s="53" t="s">
        <v>26</v>
      </c>
      <c r="W77" s="53" t="s">
        <v>24</v>
      </c>
      <c r="X77" s="53" t="s">
        <v>24</v>
      </c>
      <c r="Y77" s="53" t="s">
        <v>28</v>
      </c>
      <c r="Z77" s="53" t="s">
        <v>23</v>
      </c>
      <c r="AA77" s="53" t="s">
        <v>25</v>
      </c>
      <c r="AB77" s="53" t="s">
        <v>24</v>
      </c>
      <c r="AC77" s="53" t="s">
        <v>24</v>
      </c>
      <c r="AD77" s="53" t="s">
        <v>24</v>
      </c>
      <c r="AE77" s="53" t="s">
        <v>24</v>
      </c>
      <c r="AF77" s="53" t="s">
        <v>28</v>
      </c>
      <c r="AG77" s="53" t="s">
        <v>23</v>
      </c>
      <c r="AH77" s="59" t="s">
        <v>24</v>
      </c>
      <c r="AI77" s="59" t="s">
        <v>24</v>
      </c>
      <c r="AJ77" s="59" t="s">
        <v>24</v>
      </c>
      <c r="AK77" s="50">
        <f t="shared" si="28"/>
        <v>19</v>
      </c>
      <c r="AL77" s="8">
        <f t="shared" si="29"/>
        <v>1</v>
      </c>
      <c r="AM77" s="8">
        <f t="shared" si="30"/>
        <v>0</v>
      </c>
      <c r="AN77" s="8">
        <f>COUNTIF(F77:AJ77,"G")</f>
        <v>0</v>
      </c>
      <c r="AO77" s="8">
        <f>COUNTIF(F77:U77,"C/O")*1</f>
        <v>0</v>
      </c>
      <c r="AP77" s="8">
        <f t="shared" si="31"/>
        <v>6</v>
      </c>
      <c r="AQ77" s="8">
        <f t="shared" si="32"/>
        <v>0</v>
      </c>
      <c r="AR77" s="8">
        <f t="shared" si="33"/>
        <v>0</v>
      </c>
      <c r="AS77" s="8">
        <f>COUNTIF(F77:U77,"N+M")*1</f>
        <v>0</v>
      </c>
      <c r="AT77" s="12">
        <f>COUNTIF(F77:U77,"P/O")+COUNTIF(F77:U77,"M/O")+COUNTIF(F77:U77,"E/O")+COUNTIF(F77:U77,"N/O")+COUNTIF(F77:U77,"G/O")</f>
        <v>0</v>
      </c>
      <c r="AU77" s="12">
        <f>COUNTIF(F77:U77,"DD/O")*2</f>
        <v>0</v>
      </c>
      <c r="AV77" s="8">
        <f t="shared" si="34"/>
        <v>4</v>
      </c>
      <c r="AW77" s="8">
        <f>COUNTIF(F77:AJ77,"A")</f>
        <v>1</v>
      </c>
      <c r="AX77" s="12">
        <f>COUNTIF(F77:U77,"P/GH")+COUNTIF(F77:U77,"M/GH")+COUNTIF(F77:U77,"E/GH")+COUNTIF(F77:U77,"N/GH")+COUNTIF(F77:U77,"G/GH")</f>
        <v>0</v>
      </c>
      <c r="AY77" s="8">
        <f>COUNTIF(F77:U77,"GH")*1</f>
        <v>0</v>
      </c>
      <c r="AZ77" s="13">
        <f t="shared" si="35"/>
        <v>26</v>
      </c>
      <c r="BA77" s="23">
        <f t="shared" si="26"/>
        <v>4</v>
      </c>
      <c r="BB77" s="31">
        <f t="shared" si="18"/>
        <v>30</v>
      </c>
      <c r="BC77" s="31">
        <f t="shared" si="19"/>
        <v>6</v>
      </c>
      <c r="BD77" s="31">
        <f t="shared" si="20"/>
        <v>0</v>
      </c>
      <c r="BE77" s="31">
        <f t="shared" si="21"/>
        <v>0</v>
      </c>
      <c r="BF77" s="17"/>
      <c r="BG77" s="17"/>
      <c r="BH77" s="23">
        <f t="shared" si="22"/>
        <v>-30</v>
      </c>
      <c r="BJ77">
        <f t="shared" si="23"/>
        <v>48</v>
      </c>
      <c r="BK77">
        <f t="shared" si="24"/>
        <v>0</v>
      </c>
      <c r="BM77">
        <f t="shared" si="25"/>
        <v>0</v>
      </c>
      <c r="BP77" s="37">
        <f t="shared" si="27"/>
        <v>0.33333333333333304</v>
      </c>
    </row>
    <row r="78" spans="1:68" x14ac:dyDescent="0.25">
      <c r="A78" s="8">
        <v>69</v>
      </c>
      <c r="B78" s="41" t="s">
        <v>186</v>
      </c>
      <c r="C78" s="74" t="s">
        <v>187</v>
      </c>
      <c r="D78" s="40"/>
      <c r="E78" s="17" t="s">
        <v>55</v>
      </c>
      <c r="F78" s="52" t="s">
        <v>27</v>
      </c>
      <c r="G78" s="52" t="s">
        <v>27</v>
      </c>
      <c r="H78" s="52" t="s">
        <v>27</v>
      </c>
      <c r="I78" s="52" t="s">
        <v>27</v>
      </c>
      <c r="J78" s="52" t="s">
        <v>25</v>
      </c>
      <c r="K78" s="52" t="s">
        <v>24</v>
      </c>
      <c r="L78" s="52" t="s">
        <v>24</v>
      </c>
      <c r="M78" s="52" t="s">
        <v>24</v>
      </c>
      <c r="N78" s="52" t="s">
        <v>23</v>
      </c>
      <c r="O78" s="52" t="s">
        <v>25</v>
      </c>
      <c r="P78" s="52" t="s">
        <v>25</v>
      </c>
      <c r="Q78" s="52" t="s">
        <v>26</v>
      </c>
      <c r="R78" s="52" t="s">
        <v>24</v>
      </c>
      <c r="S78" s="52" t="s">
        <v>24</v>
      </c>
      <c r="T78" s="58" t="s">
        <v>26</v>
      </c>
      <c r="U78" s="52" t="s">
        <v>24</v>
      </c>
      <c r="V78" s="53" t="s">
        <v>26</v>
      </c>
      <c r="W78" s="53" t="s">
        <v>24</v>
      </c>
      <c r="X78" s="53" t="s">
        <v>23</v>
      </c>
      <c r="Y78" s="53" t="s">
        <v>26</v>
      </c>
      <c r="Z78" s="53" t="s">
        <v>27</v>
      </c>
      <c r="AA78" s="53" t="s">
        <v>26</v>
      </c>
      <c r="AB78" s="53" t="s">
        <v>26</v>
      </c>
      <c r="AC78" s="53" t="s">
        <v>26</v>
      </c>
      <c r="AD78" s="53" t="s">
        <v>26</v>
      </c>
      <c r="AE78" s="53" t="s">
        <v>23</v>
      </c>
      <c r="AF78" s="53" t="s">
        <v>24</v>
      </c>
      <c r="AG78" s="53" t="s">
        <v>24</v>
      </c>
      <c r="AH78" s="59" t="s">
        <v>24</v>
      </c>
      <c r="AI78" s="59" t="s">
        <v>26</v>
      </c>
      <c r="AJ78" s="59" t="s">
        <v>26</v>
      </c>
      <c r="AK78" s="50">
        <f t="shared" si="28"/>
        <v>10</v>
      </c>
      <c r="AL78" s="8">
        <f t="shared" si="29"/>
        <v>10</v>
      </c>
      <c r="AM78" s="8">
        <f t="shared" si="30"/>
        <v>5</v>
      </c>
      <c r="AN78" s="8">
        <f>COUNTIF(F78:AJ78,"G")</f>
        <v>0</v>
      </c>
      <c r="AO78" s="8">
        <f>COUNTIF(F78:U78,"C/O")*1</f>
        <v>0</v>
      </c>
      <c r="AP78" s="8">
        <f t="shared" si="31"/>
        <v>0</v>
      </c>
      <c r="AQ78" s="8">
        <f t="shared" si="32"/>
        <v>0</v>
      </c>
      <c r="AR78" s="8">
        <f t="shared" si="33"/>
        <v>0</v>
      </c>
      <c r="AS78" s="8">
        <f>COUNTIF(F78:U78,"N+M")*1</f>
        <v>0</v>
      </c>
      <c r="AT78" s="12">
        <f>COUNTIF(F78:U78,"P/O")+COUNTIF(F78:U78,"M/O")+COUNTIF(F78:U78,"E/O")+COUNTIF(F78:U78,"N/O")+COUNTIF(F78:U78,"G/O")</f>
        <v>0</v>
      </c>
      <c r="AU78" s="12">
        <f>COUNTIF(F78:U78,"DD/O")*2</f>
        <v>0</v>
      </c>
      <c r="AV78" s="8">
        <f t="shared" si="34"/>
        <v>3</v>
      </c>
      <c r="AW78" s="8">
        <f>COUNTIF(F78:AJ78,"A")</f>
        <v>3</v>
      </c>
      <c r="AX78" s="12">
        <f>COUNTIF(F78:U78,"P/GH")+COUNTIF(F78:U78,"M/GH")+COUNTIF(F78:U78,"E/GH")+COUNTIF(F78:U78,"N/GH")+COUNTIF(F78:U78,"G/GH")</f>
        <v>0</v>
      </c>
      <c r="AY78" s="8">
        <f>COUNTIF(F78:U78,"GH")*1</f>
        <v>0</v>
      </c>
      <c r="AZ78" s="13">
        <f t="shared" si="35"/>
        <v>25</v>
      </c>
      <c r="BA78" s="16">
        <f t="shared" si="26"/>
        <v>3</v>
      </c>
      <c r="BB78" s="14">
        <f t="shared" si="18"/>
        <v>28</v>
      </c>
      <c r="BC78" s="14">
        <f t="shared" si="19"/>
        <v>0</v>
      </c>
      <c r="BD78" s="14">
        <f t="shared" si="20"/>
        <v>0</v>
      </c>
      <c r="BE78" s="14">
        <f t="shared" si="21"/>
        <v>0</v>
      </c>
      <c r="BF78" s="15"/>
      <c r="BG78" s="15"/>
      <c r="BH78" s="16">
        <f t="shared" si="22"/>
        <v>-28</v>
      </c>
      <c r="BI78" s="4"/>
      <c r="BJ78" s="4">
        <f t="shared" si="23"/>
        <v>0</v>
      </c>
      <c r="BK78" s="4">
        <f t="shared" si="24"/>
        <v>0</v>
      </c>
      <c r="BL78" s="4"/>
      <c r="BM78" s="4">
        <f t="shared" si="25"/>
        <v>0</v>
      </c>
      <c r="BP78" s="37">
        <f t="shared" si="27"/>
        <v>1.166666666666667</v>
      </c>
    </row>
    <row r="79" spans="1:68" x14ac:dyDescent="0.25">
      <c r="A79" s="8">
        <v>70</v>
      </c>
      <c r="B79" s="41" t="s">
        <v>193</v>
      </c>
      <c r="C79" s="74" t="s">
        <v>192</v>
      </c>
      <c r="D79" s="40"/>
      <c r="E79" s="17" t="s">
        <v>55</v>
      </c>
      <c r="F79" s="52" t="s">
        <v>24</v>
      </c>
      <c r="G79" s="52" t="s">
        <v>24</v>
      </c>
      <c r="H79" s="52" t="s">
        <v>24</v>
      </c>
      <c r="I79" s="52" t="s">
        <v>24</v>
      </c>
      <c r="J79" s="52" t="s">
        <v>24</v>
      </c>
      <c r="K79" s="52" t="s">
        <v>23</v>
      </c>
      <c r="L79" s="52" t="s">
        <v>27</v>
      </c>
      <c r="M79" s="52" t="s">
        <v>27</v>
      </c>
      <c r="N79" s="52" t="s">
        <v>27</v>
      </c>
      <c r="O79" s="52" t="s">
        <v>26</v>
      </c>
      <c r="P79" s="52" t="s">
        <v>24</v>
      </c>
      <c r="Q79" s="52" t="s">
        <v>24</v>
      </c>
      <c r="R79" s="52" t="s">
        <v>23</v>
      </c>
      <c r="S79" s="52" t="s">
        <v>24</v>
      </c>
      <c r="T79" s="58" t="s">
        <v>24</v>
      </c>
      <c r="U79" s="52" t="s">
        <v>26</v>
      </c>
      <c r="V79" s="53" t="s">
        <v>26</v>
      </c>
      <c r="W79" s="53" t="s">
        <v>25</v>
      </c>
      <c r="X79" s="53" t="s">
        <v>24</v>
      </c>
      <c r="Y79" s="53" t="s">
        <v>27</v>
      </c>
      <c r="Z79" s="53" t="s">
        <v>26</v>
      </c>
      <c r="AA79" s="53" t="s">
        <v>23</v>
      </c>
      <c r="AB79" s="53" t="s">
        <v>26</v>
      </c>
      <c r="AC79" s="53" t="s">
        <v>26</v>
      </c>
      <c r="AD79" s="53" t="s">
        <v>24</v>
      </c>
      <c r="AE79" s="53" t="s">
        <v>26</v>
      </c>
      <c r="AF79" s="53" t="s">
        <v>25</v>
      </c>
      <c r="AG79" s="53" t="s">
        <v>24</v>
      </c>
      <c r="AH79" s="59" t="s">
        <v>26</v>
      </c>
      <c r="AI79" s="59" t="s">
        <v>24</v>
      </c>
      <c r="AJ79" s="59" t="s">
        <v>26</v>
      </c>
      <c r="AK79" s="50">
        <f t="shared" si="28"/>
        <v>13</v>
      </c>
      <c r="AL79" s="8">
        <f t="shared" si="29"/>
        <v>9</v>
      </c>
      <c r="AM79" s="8">
        <f t="shared" si="30"/>
        <v>4</v>
      </c>
      <c r="AN79" s="8">
        <f>COUNTIF(F79:AJ79,"G")</f>
        <v>0</v>
      </c>
      <c r="AO79" s="8">
        <f>COUNTIF(F79:U79,"C/O")*1</f>
        <v>0</v>
      </c>
      <c r="AP79" s="8">
        <f t="shared" si="31"/>
        <v>0</v>
      </c>
      <c r="AQ79" s="8">
        <f t="shared" si="32"/>
        <v>0</v>
      </c>
      <c r="AR79" s="8">
        <f t="shared" si="33"/>
        <v>0</v>
      </c>
      <c r="AS79" s="8">
        <f>COUNTIF(F79:U79,"N+M")*1</f>
        <v>0</v>
      </c>
      <c r="AT79" s="12">
        <f>COUNTIF(F79:U79,"P/O")+COUNTIF(F79:U79,"M/O")+COUNTIF(F79:U79,"E/O")+COUNTIF(F79:U79,"N/O")+COUNTIF(F79:U79,"G/O")</f>
        <v>0</v>
      </c>
      <c r="AU79" s="12">
        <f>COUNTIF(F79:U79,"DD/O")*2</f>
        <v>0</v>
      </c>
      <c r="AV79" s="8">
        <f t="shared" si="34"/>
        <v>3</v>
      </c>
      <c r="AW79" s="8">
        <f>COUNTIF(F79:AJ79,"A")</f>
        <v>2</v>
      </c>
      <c r="AX79" s="12">
        <f>COUNTIF(F79:U79,"P/GH")+COUNTIF(F79:U79,"M/GH")+COUNTIF(F79:U79,"E/GH")+COUNTIF(F79:U79,"N/GH")+COUNTIF(F79:U79,"G/GH")</f>
        <v>0</v>
      </c>
      <c r="AY79" s="8">
        <f>COUNTIF(F79:U79,"GH")*1</f>
        <v>0</v>
      </c>
      <c r="AZ79" s="13">
        <f t="shared" si="35"/>
        <v>26</v>
      </c>
      <c r="BA79" s="16">
        <f t="shared" si="26"/>
        <v>3</v>
      </c>
      <c r="BB79" s="14">
        <f t="shared" si="18"/>
        <v>29</v>
      </c>
      <c r="BC79" s="14">
        <f t="shared" si="19"/>
        <v>0</v>
      </c>
      <c r="BD79" s="14">
        <f t="shared" si="20"/>
        <v>0</v>
      </c>
      <c r="BE79" s="14">
        <f t="shared" si="21"/>
        <v>0</v>
      </c>
      <c r="BF79" s="15"/>
      <c r="BG79" s="15"/>
      <c r="BH79" s="16">
        <f t="shared" si="22"/>
        <v>-29</v>
      </c>
      <c r="BI79" s="4"/>
      <c r="BJ79" s="4">
        <f t="shared" si="23"/>
        <v>0</v>
      </c>
      <c r="BK79" s="4">
        <f t="shared" si="24"/>
        <v>0</v>
      </c>
      <c r="BL79" s="4"/>
      <c r="BM79" s="4">
        <f t="shared" si="25"/>
        <v>0</v>
      </c>
      <c r="BP79" s="37">
        <f t="shared" si="27"/>
        <v>1.333333333333333</v>
      </c>
    </row>
    <row r="80" spans="1:68" x14ac:dyDescent="0.25">
      <c r="A80" s="8">
        <v>71</v>
      </c>
      <c r="B80" s="41" t="s">
        <v>201</v>
      </c>
      <c r="C80" s="74" t="s">
        <v>32</v>
      </c>
      <c r="D80" s="40"/>
      <c r="E80" s="17" t="s">
        <v>55</v>
      </c>
      <c r="F80" s="53" t="s">
        <v>26</v>
      </c>
      <c r="G80" s="53" t="s">
        <v>26</v>
      </c>
      <c r="H80" s="52" t="s">
        <v>26</v>
      </c>
      <c r="I80" s="53" t="s">
        <v>26</v>
      </c>
      <c r="J80" s="53" t="s">
        <v>26</v>
      </c>
      <c r="K80" s="53" t="s">
        <v>26</v>
      </c>
      <c r="L80" s="53" t="s">
        <v>23</v>
      </c>
      <c r="M80" s="53" t="s">
        <v>26</v>
      </c>
      <c r="N80" s="52" t="s">
        <v>24</v>
      </c>
      <c r="O80" s="52" t="s">
        <v>27</v>
      </c>
      <c r="P80" s="52" t="s">
        <v>27</v>
      </c>
      <c r="Q80" s="52" t="s">
        <v>27</v>
      </c>
      <c r="R80" s="52" t="s">
        <v>27</v>
      </c>
      <c r="S80" s="52" t="s">
        <v>23</v>
      </c>
      <c r="T80" s="58" t="s">
        <v>24</v>
      </c>
      <c r="U80" s="52" t="s">
        <v>27</v>
      </c>
      <c r="V80" s="53" t="s">
        <v>27</v>
      </c>
      <c r="W80" s="53" t="s">
        <v>25</v>
      </c>
      <c r="X80" s="53" t="s">
        <v>24</v>
      </c>
      <c r="Y80" s="53" t="s">
        <v>24</v>
      </c>
      <c r="Z80" s="53" t="s">
        <v>23</v>
      </c>
      <c r="AA80" s="53" t="s">
        <v>24</v>
      </c>
      <c r="AB80" s="53" t="s">
        <v>26</v>
      </c>
      <c r="AC80" s="53" t="s">
        <v>26</v>
      </c>
      <c r="AD80" s="53" t="s">
        <v>26</v>
      </c>
      <c r="AE80" s="53" t="s">
        <v>25</v>
      </c>
      <c r="AF80" s="53" t="s">
        <v>26</v>
      </c>
      <c r="AG80" s="53" t="s">
        <v>23</v>
      </c>
      <c r="AH80" s="59" t="s">
        <v>26</v>
      </c>
      <c r="AI80" s="59" t="s">
        <v>26</v>
      </c>
      <c r="AJ80" s="59" t="s">
        <v>26</v>
      </c>
      <c r="AK80" s="50">
        <f t="shared" si="28"/>
        <v>5</v>
      </c>
      <c r="AL80" s="8">
        <f t="shared" si="29"/>
        <v>14</v>
      </c>
      <c r="AM80" s="8">
        <f t="shared" si="30"/>
        <v>6</v>
      </c>
      <c r="AN80" s="8">
        <f>COUNTIF(F80:AJ80,"G")</f>
        <v>0</v>
      </c>
      <c r="AO80" s="8">
        <f>COUNTIF(F80:U80,"C/O")*1</f>
        <v>0</v>
      </c>
      <c r="AP80" s="8">
        <f t="shared" si="31"/>
        <v>0</v>
      </c>
      <c r="AQ80" s="8">
        <f t="shared" si="32"/>
        <v>0</v>
      </c>
      <c r="AR80" s="8">
        <f t="shared" si="33"/>
        <v>0</v>
      </c>
      <c r="AS80" s="8">
        <f>COUNTIF(F80:U80,"N+M")*1</f>
        <v>0</v>
      </c>
      <c r="AT80" s="12">
        <f>COUNTIF(F80:U80,"P/O")+COUNTIF(F80:U80,"M/O")+COUNTIF(F80:U80,"E/O")+COUNTIF(F80:U80,"N/O")+COUNTIF(F80:U80,"G/O")</f>
        <v>0</v>
      </c>
      <c r="AU80" s="12">
        <f>COUNTIF(F80:U80,"DD/O")*2</f>
        <v>0</v>
      </c>
      <c r="AV80" s="8">
        <f t="shared" si="34"/>
        <v>4</v>
      </c>
      <c r="AW80" s="8">
        <f>COUNTIF(F80:AJ80,"A")</f>
        <v>2</v>
      </c>
      <c r="AX80" s="12">
        <f>COUNTIF(F80:U80,"P/GH")+COUNTIF(F80:U80,"M/GH")+COUNTIF(F80:U80,"E/GH")+COUNTIF(F80:U80,"N/GH")+COUNTIF(F80:U80,"G/GH")</f>
        <v>0</v>
      </c>
      <c r="AY80" s="8">
        <f>COUNTIF(F80:U80,"GH")*1</f>
        <v>0</v>
      </c>
      <c r="AZ80" s="13">
        <f t="shared" si="35"/>
        <v>25</v>
      </c>
      <c r="BA80" s="16">
        <f t="shared" si="26"/>
        <v>4</v>
      </c>
      <c r="BB80" s="14">
        <f t="shared" si="18"/>
        <v>29</v>
      </c>
      <c r="BC80" s="14">
        <f t="shared" si="19"/>
        <v>0</v>
      </c>
      <c r="BD80" s="14">
        <f t="shared" si="20"/>
        <v>0</v>
      </c>
      <c r="BE80" s="14">
        <f t="shared" si="21"/>
        <v>0</v>
      </c>
      <c r="BF80" s="15"/>
      <c r="BG80" s="15"/>
      <c r="BH80" s="16">
        <f t="shared" si="22"/>
        <v>-29</v>
      </c>
      <c r="BI80" s="4"/>
      <c r="BJ80" s="4">
        <f t="shared" si="23"/>
        <v>0</v>
      </c>
      <c r="BK80" s="4">
        <f t="shared" si="24"/>
        <v>0</v>
      </c>
      <c r="BL80" s="4"/>
      <c r="BM80" s="4">
        <f t="shared" si="25"/>
        <v>0</v>
      </c>
      <c r="BP80" s="37">
        <f t="shared" si="27"/>
        <v>0.16666666666666696</v>
      </c>
    </row>
    <row r="81" spans="1:68" x14ac:dyDescent="0.25">
      <c r="A81" s="8">
        <v>72</v>
      </c>
      <c r="B81" s="41" t="s">
        <v>203</v>
      </c>
      <c r="C81" s="74" t="s">
        <v>202</v>
      </c>
      <c r="D81" s="40"/>
      <c r="E81" s="17" t="s">
        <v>55</v>
      </c>
      <c r="F81" s="53" t="s">
        <v>27</v>
      </c>
      <c r="G81" s="53" t="s">
        <v>27</v>
      </c>
      <c r="H81" s="52" t="s">
        <v>23</v>
      </c>
      <c r="I81" s="52" t="s">
        <v>24</v>
      </c>
      <c r="J81" s="53" t="s">
        <v>24</v>
      </c>
      <c r="K81" s="53" t="s">
        <v>24</v>
      </c>
      <c r="L81" s="53" t="s">
        <v>24</v>
      </c>
      <c r="M81" s="53" t="s">
        <v>24</v>
      </c>
      <c r="N81" s="53" t="s">
        <v>24</v>
      </c>
      <c r="O81" s="53" t="s">
        <v>23</v>
      </c>
      <c r="P81" s="53" t="s">
        <v>24</v>
      </c>
      <c r="Q81" s="52" t="s">
        <v>24</v>
      </c>
      <c r="R81" s="52" t="s">
        <v>26</v>
      </c>
      <c r="S81" s="52" t="s">
        <v>24</v>
      </c>
      <c r="T81" s="58" t="s">
        <v>24</v>
      </c>
      <c r="U81" s="52" t="s">
        <v>24</v>
      </c>
      <c r="V81" s="53" t="s">
        <v>23</v>
      </c>
      <c r="W81" s="53" t="s">
        <v>24</v>
      </c>
      <c r="X81" s="53" t="s">
        <v>24</v>
      </c>
      <c r="Y81" s="53" t="s">
        <v>25</v>
      </c>
      <c r="Z81" s="53" t="s">
        <v>25</v>
      </c>
      <c r="AA81" s="53" t="s">
        <v>25</v>
      </c>
      <c r="AB81" s="53" t="s">
        <v>25</v>
      </c>
      <c r="AC81" s="53" t="s">
        <v>24</v>
      </c>
      <c r="AD81" s="53" t="s">
        <v>24</v>
      </c>
      <c r="AE81" s="53" t="s">
        <v>24</v>
      </c>
      <c r="AF81" s="53" t="s">
        <v>24</v>
      </c>
      <c r="AG81" s="53" t="s">
        <v>24</v>
      </c>
      <c r="AH81" s="59" t="s">
        <v>24</v>
      </c>
      <c r="AI81" s="59" t="s">
        <v>24</v>
      </c>
      <c r="AJ81" s="59" t="s">
        <v>23</v>
      </c>
      <c r="AK81" s="50">
        <f t="shared" si="28"/>
        <v>20</v>
      </c>
      <c r="AL81" s="8">
        <f t="shared" si="29"/>
        <v>1</v>
      </c>
      <c r="AM81" s="8">
        <f t="shared" si="30"/>
        <v>2</v>
      </c>
      <c r="AN81" s="8">
        <f>COUNTIF(F81:AJ81,"G")</f>
        <v>0</v>
      </c>
      <c r="AO81" s="8">
        <f>COUNTIF(F81:U81,"C/O")*1</f>
        <v>0</v>
      </c>
      <c r="AP81" s="8">
        <f t="shared" si="31"/>
        <v>0</v>
      </c>
      <c r="AQ81" s="8">
        <f t="shared" si="32"/>
        <v>0</v>
      </c>
      <c r="AR81" s="8">
        <f t="shared" si="33"/>
        <v>0</v>
      </c>
      <c r="AS81" s="8">
        <f>COUNTIF(F81:U81,"N+M")*1</f>
        <v>0</v>
      </c>
      <c r="AT81" s="12">
        <f>COUNTIF(F81:U81,"P/O")+COUNTIF(F81:U81,"M/O")+COUNTIF(F81:U81,"E/O")+COUNTIF(F81:U81,"N/O")+COUNTIF(F81:U81,"G/O")</f>
        <v>0</v>
      </c>
      <c r="AU81" s="12">
        <f>COUNTIF(F81:U81,"DD/O")*2</f>
        <v>0</v>
      </c>
      <c r="AV81" s="8">
        <f t="shared" si="34"/>
        <v>4</v>
      </c>
      <c r="AW81" s="8">
        <f>COUNTIF(F81:AJ81,"A")</f>
        <v>4</v>
      </c>
      <c r="AX81" s="12">
        <f>COUNTIF(F81:U81,"P/GH")+COUNTIF(F81:U81,"M/GH")+COUNTIF(F81:U81,"E/GH")+COUNTIF(F81:U81,"N/GH")+COUNTIF(F81:U81,"G/GH")</f>
        <v>0</v>
      </c>
      <c r="AY81" s="8">
        <f>COUNTIF(F81:U81,"GH")*1</f>
        <v>0</v>
      </c>
      <c r="AZ81" s="13">
        <f t="shared" si="35"/>
        <v>23</v>
      </c>
      <c r="BA81" s="16">
        <f t="shared" si="26"/>
        <v>4</v>
      </c>
      <c r="BB81" s="14">
        <f t="shared" si="18"/>
        <v>27</v>
      </c>
      <c r="BC81" s="14">
        <f t="shared" si="19"/>
        <v>0</v>
      </c>
      <c r="BD81" s="14">
        <f t="shared" si="20"/>
        <v>0</v>
      </c>
      <c r="BE81" s="14">
        <f t="shared" si="21"/>
        <v>0</v>
      </c>
      <c r="BF81" s="17"/>
      <c r="BG81" s="15"/>
      <c r="BH81" s="16">
        <f t="shared" si="22"/>
        <v>-27</v>
      </c>
      <c r="BI81" s="4"/>
      <c r="BJ81" s="4">
        <f t="shared" si="23"/>
        <v>0</v>
      </c>
      <c r="BK81" s="4">
        <f t="shared" si="24"/>
        <v>0</v>
      </c>
      <c r="BL81" s="4"/>
      <c r="BM81" s="4">
        <f t="shared" si="25"/>
        <v>0</v>
      </c>
      <c r="BP81" s="37">
        <f t="shared" si="27"/>
        <v>-0.16666666666666652</v>
      </c>
    </row>
    <row r="82" spans="1:68" x14ac:dyDescent="0.25">
      <c r="A82" s="8">
        <v>73</v>
      </c>
      <c r="B82" s="41" t="s">
        <v>204</v>
      </c>
      <c r="C82" s="74" t="s">
        <v>205</v>
      </c>
      <c r="D82" s="40"/>
      <c r="E82" s="17" t="s">
        <v>55</v>
      </c>
      <c r="F82" s="53" t="s">
        <v>24</v>
      </c>
      <c r="G82" s="53" t="s">
        <v>26</v>
      </c>
      <c r="H82" s="53" t="s">
        <v>24</v>
      </c>
      <c r="I82" s="52" t="s">
        <v>24</v>
      </c>
      <c r="J82" s="53" t="s">
        <v>23</v>
      </c>
      <c r="K82" s="53" t="s">
        <v>24</v>
      </c>
      <c r="L82" s="53" t="s">
        <v>24</v>
      </c>
      <c r="M82" s="53" t="s">
        <v>24</v>
      </c>
      <c r="N82" s="53" t="s">
        <v>24</v>
      </c>
      <c r="O82" s="53" t="s">
        <v>27</v>
      </c>
      <c r="P82" s="53" t="s">
        <v>26</v>
      </c>
      <c r="Q82" s="53" t="s">
        <v>23</v>
      </c>
      <c r="R82" s="53" t="s">
        <v>24</v>
      </c>
      <c r="S82" s="52" t="s">
        <v>24</v>
      </c>
      <c r="T82" s="58" t="s">
        <v>24</v>
      </c>
      <c r="U82" s="52" t="s">
        <v>27</v>
      </c>
      <c r="V82" s="53" t="s">
        <v>27</v>
      </c>
      <c r="W82" s="53" t="s">
        <v>26</v>
      </c>
      <c r="X82" s="53" t="s">
        <v>23</v>
      </c>
      <c r="Y82" s="53" t="s">
        <v>24</v>
      </c>
      <c r="Z82" s="53" t="s">
        <v>24</v>
      </c>
      <c r="AA82" s="53" t="s">
        <v>24</v>
      </c>
      <c r="AB82" s="53" t="s">
        <v>26</v>
      </c>
      <c r="AC82" s="53" t="s">
        <v>27</v>
      </c>
      <c r="AD82" s="53" t="s">
        <v>26</v>
      </c>
      <c r="AE82" s="53" t="s">
        <v>23</v>
      </c>
      <c r="AF82" s="53" t="s">
        <v>24</v>
      </c>
      <c r="AG82" s="53" t="s">
        <v>24</v>
      </c>
      <c r="AH82" s="59" t="s">
        <v>24</v>
      </c>
      <c r="AI82" s="59" t="s">
        <v>24</v>
      </c>
      <c r="AJ82" s="59" t="s">
        <v>27</v>
      </c>
      <c r="AK82" s="50">
        <f t="shared" si="28"/>
        <v>17</v>
      </c>
      <c r="AL82" s="8">
        <f t="shared" si="29"/>
        <v>5</v>
      </c>
      <c r="AM82" s="8">
        <f t="shared" si="30"/>
        <v>5</v>
      </c>
      <c r="AN82" s="8">
        <f>COUNTIF(F82:AJ82,"G")</f>
        <v>0</v>
      </c>
      <c r="AO82" s="8">
        <f>COUNTIF(F82:U82,"C/O")*1</f>
        <v>0</v>
      </c>
      <c r="AP82" s="8">
        <f t="shared" si="31"/>
        <v>0</v>
      </c>
      <c r="AQ82" s="8">
        <f t="shared" si="32"/>
        <v>0</v>
      </c>
      <c r="AR82" s="8">
        <f t="shared" si="33"/>
        <v>0</v>
      </c>
      <c r="AS82" s="8">
        <f>COUNTIF(F82:U82,"N+M")*1</f>
        <v>0</v>
      </c>
      <c r="AT82" s="12">
        <f>COUNTIF(F82:U82,"P/O")+COUNTIF(F82:U82,"M/O")+COUNTIF(F82:U82,"E/O")+COUNTIF(F82:U82,"N/O")+COUNTIF(F82:U82,"G/O")</f>
        <v>0</v>
      </c>
      <c r="AU82" s="12">
        <f>COUNTIF(F82:U82,"DD/O")*2</f>
        <v>0</v>
      </c>
      <c r="AV82" s="8">
        <f t="shared" si="34"/>
        <v>4</v>
      </c>
      <c r="AW82" s="8">
        <f>COUNTIF(F82:AJ82,"A")</f>
        <v>0</v>
      </c>
      <c r="AX82" s="12">
        <f>COUNTIF(F82:U82,"P/GH")+COUNTIF(F82:U82,"M/GH")+COUNTIF(F82:U82,"E/GH")+COUNTIF(F82:U82,"N/GH")+COUNTIF(F82:U82,"G/GH")</f>
        <v>0</v>
      </c>
      <c r="AY82" s="8">
        <f>COUNTIF(F82:U82,"GH")*1</f>
        <v>0</v>
      </c>
      <c r="AZ82" s="13">
        <f t="shared" si="35"/>
        <v>27</v>
      </c>
      <c r="BA82" s="16">
        <f t="shared" si="26"/>
        <v>4</v>
      </c>
      <c r="BB82" s="14">
        <f t="shared" si="18"/>
        <v>31</v>
      </c>
      <c r="BC82" s="14">
        <f t="shared" si="19"/>
        <v>0</v>
      </c>
      <c r="BD82" s="14">
        <f t="shared" si="20"/>
        <v>0</v>
      </c>
      <c r="BE82" s="14">
        <f t="shared" si="21"/>
        <v>0</v>
      </c>
      <c r="BF82" s="15"/>
      <c r="BG82" s="15"/>
      <c r="BH82" s="16">
        <f t="shared" si="22"/>
        <v>-31</v>
      </c>
      <c r="BI82" s="4"/>
      <c r="BJ82" s="4">
        <f t="shared" si="23"/>
        <v>0</v>
      </c>
      <c r="BK82" s="4">
        <f t="shared" si="24"/>
        <v>0</v>
      </c>
      <c r="BL82" s="4"/>
      <c r="BM82" s="4">
        <f t="shared" si="25"/>
        <v>0</v>
      </c>
      <c r="BP82" s="37">
        <f t="shared" si="27"/>
        <v>0.5</v>
      </c>
    </row>
    <row r="83" spans="1:68" x14ac:dyDescent="0.25">
      <c r="A83" s="8">
        <v>74</v>
      </c>
      <c r="B83" s="17" t="s">
        <v>206</v>
      </c>
      <c r="C83" s="53" t="s">
        <v>207</v>
      </c>
      <c r="D83" s="17"/>
      <c r="E83" s="17" t="s">
        <v>55</v>
      </c>
      <c r="F83" s="53" t="s">
        <v>25</v>
      </c>
      <c r="G83" s="53" t="s">
        <v>23</v>
      </c>
      <c r="H83" s="53" t="s">
        <v>26</v>
      </c>
      <c r="I83" s="53" t="s">
        <v>26</v>
      </c>
      <c r="J83" s="53" t="s">
        <v>26</v>
      </c>
      <c r="K83" s="53" t="s">
        <v>26</v>
      </c>
      <c r="L83" s="53" t="s">
        <v>26</v>
      </c>
      <c r="M83" s="53" t="s">
        <v>26</v>
      </c>
      <c r="N83" s="53" t="s">
        <v>23</v>
      </c>
      <c r="O83" s="53" t="s">
        <v>26</v>
      </c>
      <c r="P83" s="53" t="s">
        <v>27</v>
      </c>
      <c r="Q83" s="53" t="s">
        <v>27</v>
      </c>
      <c r="R83" s="53" t="s">
        <v>26</v>
      </c>
      <c r="S83" s="53" t="s">
        <v>26</v>
      </c>
      <c r="T83" s="58" t="s">
        <v>24</v>
      </c>
      <c r="U83" s="52" t="s">
        <v>23</v>
      </c>
      <c r="V83" s="53" t="s">
        <v>27</v>
      </c>
      <c r="W83" s="53" t="s">
        <v>27</v>
      </c>
      <c r="X83" s="53" t="s">
        <v>27</v>
      </c>
      <c r="Y83" s="53" t="s">
        <v>26</v>
      </c>
      <c r="Z83" s="53" t="s">
        <v>27</v>
      </c>
      <c r="AA83" s="53" t="s">
        <v>26</v>
      </c>
      <c r="AB83" s="53" t="s">
        <v>23</v>
      </c>
      <c r="AC83" s="53" t="s">
        <v>24</v>
      </c>
      <c r="AD83" s="53" t="s">
        <v>27</v>
      </c>
      <c r="AE83" s="53" t="s">
        <v>27</v>
      </c>
      <c r="AF83" s="53" t="s">
        <v>27</v>
      </c>
      <c r="AG83" s="53" t="s">
        <v>26</v>
      </c>
      <c r="AH83" s="59" t="s">
        <v>26</v>
      </c>
      <c r="AI83" s="59" t="s">
        <v>27</v>
      </c>
      <c r="AJ83" s="59" t="s">
        <v>27</v>
      </c>
      <c r="AK83" s="50">
        <f t="shared" si="28"/>
        <v>2</v>
      </c>
      <c r="AL83" s="8">
        <f t="shared" si="29"/>
        <v>13</v>
      </c>
      <c r="AM83" s="8">
        <f t="shared" si="30"/>
        <v>11</v>
      </c>
      <c r="AN83" s="8">
        <f>COUNTIF(F83:AJ83,"G")</f>
        <v>0</v>
      </c>
      <c r="AO83" s="8">
        <f>COUNTIF(F83:U83,"C/O")*1</f>
        <v>0</v>
      </c>
      <c r="AP83" s="8">
        <f t="shared" si="31"/>
        <v>0</v>
      </c>
      <c r="AQ83" s="8">
        <f t="shared" si="32"/>
        <v>0</v>
      </c>
      <c r="AR83" s="8">
        <f t="shared" si="33"/>
        <v>0</v>
      </c>
      <c r="AS83" s="8">
        <f>COUNTIF(F83:U83,"N+M")*1</f>
        <v>0</v>
      </c>
      <c r="AT83" s="12">
        <f>COUNTIF(F83:U83,"P/O")+COUNTIF(F83:U83,"M/O")+COUNTIF(F83:U83,"E/O")+COUNTIF(F83:U83,"N/O")+COUNTIF(F83:U83,"G/O")</f>
        <v>0</v>
      </c>
      <c r="AU83" s="12">
        <f>COUNTIF(F83:U83,"DD/O")*2</f>
        <v>0</v>
      </c>
      <c r="AV83" s="8">
        <f t="shared" si="34"/>
        <v>4</v>
      </c>
      <c r="AW83" s="8">
        <f>COUNTIF(F83:AJ83,"A")</f>
        <v>1</v>
      </c>
      <c r="AX83" s="12">
        <f>COUNTIF(F83:U83,"P/GH")+COUNTIF(F83:U83,"M/GH")+COUNTIF(F83:U83,"E/GH")+COUNTIF(F83:U83,"N/GH")+COUNTIF(F83:U83,"G/GH")</f>
        <v>0</v>
      </c>
      <c r="AY83" s="8">
        <f>COUNTIF(F83:U83,"GH")*1</f>
        <v>0</v>
      </c>
      <c r="AZ83" s="13">
        <f t="shared" si="35"/>
        <v>26</v>
      </c>
      <c r="BA83" s="23">
        <f t="shared" si="26"/>
        <v>4</v>
      </c>
      <c r="BB83" s="31">
        <f t="shared" si="18"/>
        <v>30</v>
      </c>
      <c r="BC83" s="31">
        <f t="shared" si="19"/>
        <v>0</v>
      </c>
      <c r="BD83" s="31">
        <f t="shared" si="20"/>
        <v>0</v>
      </c>
      <c r="BE83" s="31">
        <f t="shared" si="21"/>
        <v>0</v>
      </c>
      <c r="BF83" s="17"/>
      <c r="BG83" s="17"/>
      <c r="BH83" s="23">
        <f t="shared" si="22"/>
        <v>-30</v>
      </c>
      <c r="BJ83">
        <f t="shared" si="23"/>
        <v>0</v>
      </c>
      <c r="BK83">
        <f t="shared" si="24"/>
        <v>0</v>
      </c>
      <c r="BM83">
        <f t="shared" si="25"/>
        <v>0</v>
      </c>
      <c r="BP83" s="37">
        <f t="shared" si="27"/>
        <v>0.33333333333333304</v>
      </c>
    </row>
    <row r="84" spans="1:68" x14ac:dyDescent="0.25">
      <c r="A84" s="8">
        <v>75</v>
      </c>
      <c r="B84" s="51" t="s">
        <v>209</v>
      </c>
      <c r="C84" s="53" t="s">
        <v>208</v>
      </c>
      <c r="D84" s="17"/>
      <c r="E84" s="17" t="s">
        <v>55</v>
      </c>
      <c r="F84" s="53" t="s">
        <v>24</v>
      </c>
      <c r="G84" s="53" t="s">
        <v>24</v>
      </c>
      <c r="H84" s="53" t="s">
        <v>24</v>
      </c>
      <c r="I84" s="52" t="s">
        <v>24</v>
      </c>
      <c r="J84" s="53" t="s">
        <v>24</v>
      </c>
      <c r="K84" s="53" t="s">
        <v>24</v>
      </c>
      <c r="L84" s="53" t="s">
        <v>23</v>
      </c>
      <c r="M84" s="53" t="s">
        <v>24</v>
      </c>
      <c r="N84" s="53" t="s">
        <v>24</v>
      </c>
      <c r="O84" s="53" t="s">
        <v>24</v>
      </c>
      <c r="P84" s="53" t="s">
        <v>24</v>
      </c>
      <c r="Q84" s="53" t="s">
        <v>24</v>
      </c>
      <c r="R84" s="53" t="s">
        <v>24</v>
      </c>
      <c r="S84" s="53" t="s">
        <v>23</v>
      </c>
      <c r="T84" s="75" t="s">
        <v>24</v>
      </c>
      <c r="U84" s="52" t="s">
        <v>24</v>
      </c>
      <c r="V84" s="53" t="s">
        <v>24</v>
      </c>
      <c r="W84" s="53" t="s">
        <v>24</v>
      </c>
      <c r="X84" s="53" t="s">
        <v>24</v>
      </c>
      <c r="Y84" s="53" t="s">
        <v>24</v>
      </c>
      <c r="Z84" s="53" t="s">
        <v>23</v>
      </c>
      <c r="AA84" s="53" t="s">
        <v>24</v>
      </c>
      <c r="AB84" s="53" t="s">
        <v>24</v>
      </c>
      <c r="AC84" s="53" t="s">
        <v>24</v>
      </c>
      <c r="AD84" s="53" t="s">
        <v>24</v>
      </c>
      <c r="AE84" s="53" t="s">
        <v>24</v>
      </c>
      <c r="AF84" s="53" t="s">
        <v>26</v>
      </c>
      <c r="AG84" s="53" t="s">
        <v>23</v>
      </c>
      <c r="AH84" s="59" t="s">
        <v>24</v>
      </c>
      <c r="AI84" s="59" t="s">
        <v>24</v>
      </c>
      <c r="AJ84" s="59" t="s">
        <v>24</v>
      </c>
      <c r="AK84" s="50">
        <f t="shared" si="28"/>
        <v>26</v>
      </c>
      <c r="AL84" s="8">
        <f t="shared" si="29"/>
        <v>1</v>
      </c>
      <c r="AM84" s="8">
        <f t="shared" si="30"/>
        <v>0</v>
      </c>
      <c r="AN84" s="8">
        <f>COUNTIF(F84:AJ84,"G")</f>
        <v>0</v>
      </c>
      <c r="AO84" s="8">
        <f>COUNTIF(F84:U84,"C/O")*1</f>
        <v>0</v>
      </c>
      <c r="AP84" s="8">
        <f t="shared" si="31"/>
        <v>0</v>
      </c>
      <c r="AQ84" s="8">
        <f t="shared" si="32"/>
        <v>0</v>
      </c>
      <c r="AR84" s="8">
        <f t="shared" si="33"/>
        <v>0</v>
      </c>
      <c r="AS84" s="8">
        <f>COUNTIF(F84:U84,"N+M")*1</f>
        <v>0</v>
      </c>
      <c r="AT84" s="12">
        <f>COUNTIF(F84:U84,"P/O")+COUNTIF(F84:U84,"M/O")+COUNTIF(F84:U84,"E/O")+COUNTIF(F84:U84,"N/O")+COUNTIF(F84:U84,"G/O")</f>
        <v>0</v>
      </c>
      <c r="AU84" s="12">
        <f>COUNTIF(F84:U84,"DD/O")*2</f>
        <v>0</v>
      </c>
      <c r="AV84" s="8">
        <f t="shared" si="34"/>
        <v>4</v>
      </c>
      <c r="AW84" s="8">
        <f>COUNTIF(F84:AJ84,"A")</f>
        <v>0</v>
      </c>
      <c r="AX84" s="12">
        <f>COUNTIF(F84:U84,"P/GH")+COUNTIF(F84:U84,"M/GH")+COUNTIF(F84:U84,"E/GH")+COUNTIF(F84:U84,"N/GH")+COUNTIF(F84:U84,"G/GH")</f>
        <v>0</v>
      </c>
      <c r="AY84" s="8">
        <f>COUNTIF(F84:U84,"GH")*1</f>
        <v>0</v>
      </c>
      <c r="AZ84" s="13">
        <f t="shared" si="35"/>
        <v>27</v>
      </c>
      <c r="BA84" s="16">
        <f t="shared" si="26"/>
        <v>4</v>
      </c>
      <c r="BB84" s="14">
        <f t="shared" si="18"/>
        <v>31</v>
      </c>
      <c r="BC84" s="14">
        <f t="shared" si="19"/>
        <v>0</v>
      </c>
      <c r="BD84" s="14">
        <f t="shared" si="20"/>
        <v>0</v>
      </c>
      <c r="BE84" s="14">
        <f t="shared" si="21"/>
        <v>0</v>
      </c>
      <c r="BF84" s="15"/>
      <c r="BG84" s="15"/>
      <c r="BH84" s="16">
        <f t="shared" si="22"/>
        <v>-31</v>
      </c>
      <c r="BI84" s="4"/>
      <c r="BJ84" s="4">
        <f t="shared" si="23"/>
        <v>0</v>
      </c>
      <c r="BK84" s="4">
        <f t="shared" si="24"/>
        <v>0</v>
      </c>
      <c r="BL84" s="4"/>
      <c r="BM84" s="4">
        <f t="shared" si="25"/>
        <v>0</v>
      </c>
      <c r="BP84" s="37">
        <f t="shared" si="27"/>
        <v>0.5</v>
      </c>
    </row>
    <row r="85" spans="1:68" x14ac:dyDescent="0.25">
      <c r="A85" s="8">
        <v>76</v>
      </c>
      <c r="B85" t="s">
        <v>212</v>
      </c>
      <c r="C85" s="53" t="s">
        <v>213</v>
      </c>
      <c r="D85" s="17"/>
      <c r="E85" s="17" t="s">
        <v>55</v>
      </c>
      <c r="F85" s="53" t="s">
        <v>26</v>
      </c>
      <c r="G85" s="53" t="s">
        <v>23</v>
      </c>
      <c r="H85" s="53" t="s">
        <v>26</v>
      </c>
      <c r="I85" s="53" t="s">
        <v>26</v>
      </c>
      <c r="J85" s="53" t="s">
        <v>26</v>
      </c>
      <c r="K85" s="53" t="s">
        <v>26</v>
      </c>
      <c r="L85" s="53" t="s">
        <v>26</v>
      </c>
      <c r="M85" s="53" t="s">
        <v>26</v>
      </c>
      <c r="N85" s="53" t="s">
        <v>23</v>
      </c>
      <c r="O85" s="53" t="s">
        <v>24</v>
      </c>
      <c r="P85" s="53" t="s">
        <v>24</v>
      </c>
      <c r="Q85" s="53" t="s">
        <v>27</v>
      </c>
      <c r="R85" s="53" t="s">
        <v>27</v>
      </c>
      <c r="S85" s="53" t="s">
        <v>27</v>
      </c>
      <c r="T85" s="75" t="s">
        <v>26</v>
      </c>
      <c r="U85" s="53" t="s">
        <v>23</v>
      </c>
      <c r="V85" s="53" t="s">
        <v>24</v>
      </c>
      <c r="W85" s="53" t="s">
        <v>24</v>
      </c>
      <c r="X85" s="53" t="s">
        <v>27</v>
      </c>
      <c r="Y85" s="53" t="s">
        <v>27</v>
      </c>
      <c r="Z85" s="53" t="s">
        <v>26</v>
      </c>
      <c r="AA85" s="53" t="s">
        <v>24</v>
      </c>
      <c r="AB85" s="53" t="s">
        <v>23</v>
      </c>
      <c r="AC85" s="53" t="s">
        <v>24</v>
      </c>
      <c r="AD85" s="53" t="s">
        <v>24</v>
      </c>
      <c r="AE85" s="53" t="s">
        <v>24</v>
      </c>
      <c r="AF85" s="53" t="s">
        <v>24</v>
      </c>
      <c r="AG85" s="53" t="s">
        <v>27</v>
      </c>
      <c r="AH85" s="59" t="s">
        <v>26</v>
      </c>
      <c r="AI85" s="59" t="s">
        <v>23</v>
      </c>
      <c r="AJ85" s="59" t="s">
        <v>24</v>
      </c>
      <c r="AK85" s="50">
        <f t="shared" si="28"/>
        <v>10</v>
      </c>
      <c r="AL85" s="8">
        <f t="shared" si="29"/>
        <v>10</v>
      </c>
      <c r="AM85" s="8">
        <f t="shared" si="30"/>
        <v>6</v>
      </c>
      <c r="AN85" s="8">
        <f>COUNTIF(F85:AJ85,"G")</f>
        <v>0</v>
      </c>
      <c r="AO85" s="8">
        <f>COUNTIF(F85:U85,"C/O")*1</f>
        <v>0</v>
      </c>
      <c r="AP85" s="8">
        <f t="shared" si="31"/>
        <v>0</v>
      </c>
      <c r="AQ85" s="8">
        <f t="shared" si="32"/>
        <v>0</v>
      </c>
      <c r="AR85" s="8">
        <f t="shared" si="33"/>
        <v>0</v>
      </c>
      <c r="AS85" s="8">
        <f>COUNTIF(F85:U85,"N+M")*1</f>
        <v>0</v>
      </c>
      <c r="AT85" s="12">
        <f>COUNTIF(F85:U85,"P/O")+COUNTIF(F85:U85,"M/O")+COUNTIF(F85:U85,"E/O")+COUNTIF(F85:U85,"N/O")+COUNTIF(F85:U85,"G/O")</f>
        <v>0</v>
      </c>
      <c r="AU85" s="12">
        <f>COUNTIF(F85:U85,"DD/O")*2</f>
        <v>0</v>
      </c>
      <c r="AV85" s="8">
        <f t="shared" si="34"/>
        <v>5</v>
      </c>
      <c r="AW85" s="8">
        <f>COUNTIF(F85:AJ85,"A")</f>
        <v>0</v>
      </c>
      <c r="AX85" s="12">
        <f>COUNTIF(F85:U85,"P/GH")+COUNTIF(F85:U85,"M/GH")+COUNTIF(F85:U85,"E/GH")+COUNTIF(F85:U85,"N/GH")+COUNTIF(F85:U85,"G/GH")</f>
        <v>0</v>
      </c>
      <c r="AY85" s="8">
        <f>COUNTIF(F85:U85,"GH")*1</f>
        <v>0</v>
      </c>
      <c r="AZ85" s="13">
        <f t="shared" si="35"/>
        <v>26</v>
      </c>
      <c r="BA85" s="16">
        <f t="shared" si="26"/>
        <v>5</v>
      </c>
      <c r="BB85" s="14">
        <f t="shared" si="18"/>
        <v>31</v>
      </c>
      <c r="BC85" s="14">
        <f t="shared" si="19"/>
        <v>0</v>
      </c>
      <c r="BD85" s="14">
        <f t="shared" si="20"/>
        <v>0</v>
      </c>
      <c r="BE85" s="14">
        <f t="shared" si="21"/>
        <v>0</v>
      </c>
      <c r="BF85" s="15"/>
      <c r="BG85" s="15"/>
      <c r="BH85" s="16">
        <f t="shared" si="22"/>
        <v>-31</v>
      </c>
      <c r="BI85" s="4"/>
      <c r="BJ85" s="4">
        <f t="shared" si="23"/>
        <v>0</v>
      </c>
      <c r="BK85" s="4">
        <f t="shared" si="24"/>
        <v>0</v>
      </c>
      <c r="BL85" s="4"/>
      <c r="BM85" s="4">
        <f t="shared" si="25"/>
        <v>0</v>
      </c>
      <c r="BP85" s="37">
        <f t="shared" si="27"/>
        <v>-0.66666666666666696</v>
      </c>
    </row>
    <row r="86" spans="1:68" x14ac:dyDescent="0.25">
      <c r="A86" s="8">
        <v>77</v>
      </c>
      <c r="B86" s="41" t="s">
        <v>211</v>
      </c>
      <c r="C86" s="74" t="s">
        <v>210</v>
      </c>
      <c r="D86" s="40"/>
      <c r="E86" s="17" t="s">
        <v>55</v>
      </c>
      <c r="F86" s="53" t="s">
        <v>27</v>
      </c>
      <c r="G86" s="53" t="s">
        <v>27</v>
      </c>
      <c r="H86" s="53" t="s">
        <v>27</v>
      </c>
      <c r="I86" s="53" t="s">
        <v>27</v>
      </c>
      <c r="J86" s="53" t="s">
        <v>27</v>
      </c>
      <c r="K86" s="53" t="s">
        <v>25</v>
      </c>
      <c r="L86" s="53" t="s">
        <v>25</v>
      </c>
      <c r="M86" s="53" t="s">
        <v>25</v>
      </c>
      <c r="N86" s="53" t="s">
        <v>25</v>
      </c>
      <c r="O86" s="53" t="s">
        <v>25</v>
      </c>
      <c r="P86" s="53" t="s">
        <v>25</v>
      </c>
      <c r="Q86" s="53" t="s">
        <v>25</v>
      </c>
      <c r="R86" s="53" t="s">
        <v>25</v>
      </c>
      <c r="S86" s="53" t="s">
        <v>25</v>
      </c>
      <c r="T86" s="75" t="s">
        <v>25</v>
      </c>
      <c r="U86" s="52" t="s">
        <v>25</v>
      </c>
      <c r="V86" s="53" t="s">
        <v>25</v>
      </c>
      <c r="W86" s="53" t="s">
        <v>25</v>
      </c>
      <c r="X86" s="53" t="s">
        <v>25</v>
      </c>
      <c r="Y86" s="53" t="s">
        <v>25</v>
      </c>
      <c r="Z86" s="53" t="s">
        <v>25</v>
      </c>
      <c r="AA86" s="53" t="s">
        <v>25</v>
      </c>
      <c r="AB86" s="53" t="s">
        <v>25</v>
      </c>
      <c r="AC86" s="53" t="s">
        <v>25</v>
      </c>
      <c r="AD86" s="53" t="s">
        <v>25</v>
      </c>
      <c r="AE86" s="53" t="s">
        <v>25</v>
      </c>
      <c r="AF86" s="53" t="s">
        <v>25</v>
      </c>
      <c r="AG86" s="53" t="s">
        <v>25</v>
      </c>
      <c r="AH86" s="59" t="s">
        <v>25</v>
      </c>
      <c r="AI86" s="59" t="s">
        <v>25</v>
      </c>
      <c r="AJ86" s="59" t="s">
        <v>25</v>
      </c>
      <c r="AK86" s="50">
        <f t="shared" si="28"/>
        <v>0</v>
      </c>
      <c r="AL86" s="8">
        <f t="shared" si="29"/>
        <v>0</v>
      </c>
      <c r="AM86" s="8">
        <f t="shared" si="30"/>
        <v>5</v>
      </c>
      <c r="AN86" s="8">
        <f>COUNTIF(F86:AJ86,"G")</f>
        <v>0</v>
      </c>
      <c r="AO86" s="8">
        <f>COUNTIF(F86:U86,"C/O")*1</f>
        <v>0</v>
      </c>
      <c r="AP86" s="8">
        <f t="shared" si="31"/>
        <v>0</v>
      </c>
      <c r="AQ86" s="8">
        <f t="shared" si="32"/>
        <v>0</v>
      </c>
      <c r="AR86" s="8">
        <f t="shared" si="33"/>
        <v>0</v>
      </c>
      <c r="AS86" s="8">
        <f>COUNTIF(F86:U86,"N+M")*1</f>
        <v>0</v>
      </c>
      <c r="AT86" s="12">
        <f>COUNTIF(F86:U86,"P/O")+COUNTIF(F86:U86,"M/O")+COUNTIF(F86:U86,"E/O")+COUNTIF(F86:U86,"N/O")+COUNTIF(F86:U86,"G/O")</f>
        <v>0</v>
      </c>
      <c r="AU86" s="12">
        <f>COUNTIF(F86:U86,"DD/O")*2</f>
        <v>0</v>
      </c>
      <c r="AV86" s="8">
        <f t="shared" si="34"/>
        <v>0</v>
      </c>
      <c r="AW86" s="8">
        <f>COUNTIF(F86:AJ86,"A")</f>
        <v>26</v>
      </c>
      <c r="AX86" s="12">
        <f>COUNTIF(F86:U86,"P/GH")+COUNTIF(F86:U86,"M/GH")+COUNTIF(F86:U86,"E/GH")+COUNTIF(F86:U86,"N/GH")+COUNTIF(F86:U86,"G/GH")</f>
        <v>0</v>
      </c>
      <c r="AY86" s="8">
        <f>COUNTIF(F86:U86,"GH")*1</f>
        <v>0</v>
      </c>
      <c r="AZ86" s="13">
        <f t="shared" si="35"/>
        <v>5</v>
      </c>
      <c r="BA86" s="16">
        <f t="shared" si="26"/>
        <v>0</v>
      </c>
      <c r="BB86" s="14">
        <f t="shared" si="18"/>
        <v>5</v>
      </c>
      <c r="BC86" s="14">
        <f t="shared" si="19"/>
        <v>0</v>
      </c>
      <c r="BD86" s="14">
        <f t="shared" si="20"/>
        <v>0</v>
      </c>
      <c r="BE86" s="14">
        <f t="shared" si="21"/>
        <v>0</v>
      </c>
      <c r="BF86" s="15"/>
      <c r="BG86" s="15"/>
      <c r="BH86" s="16">
        <f t="shared" si="22"/>
        <v>-5</v>
      </c>
      <c r="BI86" s="4"/>
      <c r="BJ86" s="4">
        <f t="shared" si="23"/>
        <v>0</v>
      </c>
      <c r="BK86" s="4">
        <f t="shared" si="24"/>
        <v>0</v>
      </c>
      <c r="BL86" s="4"/>
      <c r="BM86" s="4">
        <f t="shared" si="25"/>
        <v>0</v>
      </c>
      <c r="BP86" s="37">
        <f t="shared" si="27"/>
        <v>0.83333333333333337</v>
      </c>
    </row>
    <row r="87" spans="1:68" x14ac:dyDescent="0.25">
      <c r="A87" s="8">
        <v>78</v>
      </c>
      <c r="B87" s="41" t="s">
        <v>214</v>
      </c>
      <c r="C87" s="74" t="s">
        <v>215</v>
      </c>
      <c r="D87" s="40"/>
      <c r="E87" s="17" t="s">
        <v>55</v>
      </c>
      <c r="F87" s="53" t="s">
        <v>25</v>
      </c>
      <c r="G87" s="53" t="s">
        <v>26</v>
      </c>
      <c r="H87" s="53" t="s">
        <v>26</v>
      </c>
      <c r="I87" s="53" t="s">
        <v>26</v>
      </c>
      <c r="J87" s="53" t="s">
        <v>26</v>
      </c>
      <c r="K87" s="53" t="s">
        <v>26</v>
      </c>
      <c r="L87" s="53" t="s">
        <v>27</v>
      </c>
      <c r="M87" s="53" t="s">
        <v>23</v>
      </c>
      <c r="N87" s="53" t="s">
        <v>27</v>
      </c>
      <c r="O87" s="53" t="s">
        <v>26</v>
      </c>
      <c r="P87" s="53" t="s">
        <v>24</v>
      </c>
      <c r="Q87" s="53" t="s">
        <v>26</v>
      </c>
      <c r="R87" s="53" t="s">
        <v>26</v>
      </c>
      <c r="S87" s="53" t="s">
        <v>23</v>
      </c>
      <c r="T87" s="75" t="s">
        <v>24</v>
      </c>
      <c r="U87" s="52" t="s">
        <v>26</v>
      </c>
      <c r="V87" s="53" t="s">
        <v>26</v>
      </c>
      <c r="W87" s="53" t="s">
        <v>26</v>
      </c>
      <c r="X87" s="53" t="s">
        <v>26</v>
      </c>
      <c r="Y87" s="53" t="s">
        <v>24</v>
      </c>
      <c r="Z87" s="53" t="s">
        <v>26</v>
      </c>
      <c r="AA87" s="53" t="s">
        <v>23</v>
      </c>
      <c r="AB87" s="53" t="s">
        <v>26</v>
      </c>
      <c r="AC87" s="53" t="s">
        <v>24</v>
      </c>
      <c r="AD87" s="53" t="s">
        <v>26</v>
      </c>
      <c r="AE87" s="53" t="s">
        <v>26</v>
      </c>
      <c r="AF87" s="53" t="s">
        <v>24</v>
      </c>
      <c r="AG87" s="53" t="s">
        <v>24</v>
      </c>
      <c r="AH87" s="59" t="s">
        <v>23</v>
      </c>
      <c r="AI87" s="59" t="s">
        <v>24</v>
      </c>
      <c r="AJ87" s="59" t="s">
        <v>26</v>
      </c>
      <c r="AK87" s="50">
        <f t="shared" si="28"/>
        <v>7</v>
      </c>
      <c r="AL87" s="8">
        <f t="shared" si="29"/>
        <v>17</v>
      </c>
      <c r="AM87" s="8">
        <f t="shared" si="30"/>
        <v>2</v>
      </c>
      <c r="AN87" s="8">
        <f>COUNTIF(F87:AJ87,"G")</f>
        <v>0</v>
      </c>
      <c r="AO87" s="8">
        <f>COUNTIF(F87:U87,"C/O")*1</f>
        <v>0</v>
      </c>
      <c r="AP87" s="8">
        <f t="shared" si="31"/>
        <v>0</v>
      </c>
      <c r="AQ87" s="8">
        <f t="shared" si="32"/>
        <v>0</v>
      </c>
      <c r="AR87" s="8">
        <f t="shared" si="33"/>
        <v>0</v>
      </c>
      <c r="AS87" s="8">
        <f>COUNTIF(F87:U87,"N+M")*1</f>
        <v>0</v>
      </c>
      <c r="AT87" s="12">
        <f>COUNTIF(F87:U87,"P/O")+COUNTIF(F87:U87,"M/O")+COUNTIF(F87:U87,"E/O")+COUNTIF(F87:U87,"N/O")+COUNTIF(F87:U87,"G/O")</f>
        <v>0</v>
      </c>
      <c r="AU87" s="12">
        <f>COUNTIF(F87:U87,"DD/O")*2</f>
        <v>0</v>
      </c>
      <c r="AV87" s="8">
        <f t="shared" si="34"/>
        <v>4</v>
      </c>
      <c r="AW87" s="8">
        <f>COUNTIF(F87:AJ87,"A")</f>
        <v>1</v>
      </c>
      <c r="AX87" s="12">
        <f>COUNTIF(F87:U87,"P/GH")+COUNTIF(F87:U87,"M/GH")+COUNTIF(F87:U87,"E/GH")+COUNTIF(F87:U87,"N/GH")+COUNTIF(F87:U87,"G/GH")</f>
        <v>0</v>
      </c>
      <c r="AY87" s="8">
        <f>COUNTIF(F87:U87,"GH")*1</f>
        <v>0</v>
      </c>
      <c r="AZ87" s="13">
        <f t="shared" si="35"/>
        <v>26</v>
      </c>
      <c r="BA87" s="16">
        <f t="shared" si="26"/>
        <v>4</v>
      </c>
      <c r="BB87" s="14">
        <f t="shared" si="18"/>
        <v>30</v>
      </c>
      <c r="BC87" s="14">
        <f t="shared" si="19"/>
        <v>0</v>
      </c>
      <c r="BD87" s="14">
        <f t="shared" si="20"/>
        <v>0</v>
      </c>
      <c r="BE87" s="14">
        <f t="shared" si="21"/>
        <v>0</v>
      </c>
      <c r="BF87" s="15"/>
      <c r="BG87" s="15"/>
      <c r="BH87" s="16">
        <f t="shared" si="22"/>
        <v>-30</v>
      </c>
      <c r="BI87" s="4"/>
      <c r="BJ87" s="4">
        <f t="shared" si="23"/>
        <v>0</v>
      </c>
      <c r="BK87" s="4">
        <f t="shared" si="24"/>
        <v>0</v>
      </c>
      <c r="BL87" s="4"/>
      <c r="BM87" s="4">
        <f t="shared" si="25"/>
        <v>0</v>
      </c>
      <c r="BP87" s="37">
        <f t="shared" si="27"/>
        <v>0.33333333333333304</v>
      </c>
    </row>
    <row r="88" spans="1:68" x14ac:dyDescent="0.25">
      <c r="A88" s="8">
        <v>79</v>
      </c>
      <c r="B88" s="41" t="s">
        <v>216</v>
      </c>
      <c r="C88" s="74" t="s">
        <v>176</v>
      </c>
      <c r="D88" s="40"/>
      <c r="E88" s="39" t="s">
        <v>191</v>
      </c>
      <c r="F88" s="53" t="s">
        <v>25</v>
      </c>
      <c r="G88" s="53" t="s">
        <v>26</v>
      </c>
      <c r="H88" s="53" t="s">
        <v>26</v>
      </c>
      <c r="I88" s="53" t="s">
        <v>23</v>
      </c>
      <c r="J88" s="53" t="s">
        <v>27</v>
      </c>
      <c r="K88" s="52" t="s">
        <v>27</v>
      </c>
      <c r="L88" s="53" t="s">
        <v>27</v>
      </c>
      <c r="M88" s="53" t="s">
        <v>27</v>
      </c>
      <c r="N88" s="53" t="s">
        <v>27</v>
      </c>
      <c r="O88" s="53" t="s">
        <v>27</v>
      </c>
      <c r="P88" s="53" t="s">
        <v>23</v>
      </c>
      <c r="Q88" s="53" t="s">
        <v>27</v>
      </c>
      <c r="R88" s="53" t="s">
        <v>25</v>
      </c>
      <c r="S88" s="53" t="s">
        <v>24</v>
      </c>
      <c r="T88" s="75" t="s">
        <v>27</v>
      </c>
      <c r="U88" s="53" t="s">
        <v>27</v>
      </c>
      <c r="V88" s="53" t="s">
        <v>27</v>
      </c>
      <c r="W88" s="53" t="s">
        <v>23</v>
      </c>
      <c r="X88" s="53" t="s">
        <v>27</v>
      </c>
      <c r="Y88" s="53" t="s">
        <v>27</v>
      </c>
      <c r="Z88" s="53" t="s">
        <v>26</v>
      </c>
      <c r="AA88" s="53" t="s">
        <v>27</v>
      </c>
      <c r="AB88" s="53" t="s">
        <v>27</v>
      </c>
      <c r="AC88" s="53" t="s">
        <v>27</v>
      </c>
      <c r="AD88" s="53" t="s">
        <v>23</v>
      </c>
      <c r="AE88" s="53" t="s">
        <v>26</v>
      </c>
      <c r="AF88" s="53" t="s">
        <v>26</v>
      </c>
      <c r="AG88" s="53" t="s">
        <v>26</v>
      </c>
      <c r="AH88" s="59" t="s">
        <v>27</v>
      </c>
      <c r="AI88" s="59" t="s">
        <v>27</v>
      </c>
      <c r="AJ88" s="59" t="s">
        <v>27</v>
      </c>
      <c r="AK88" s="50">
        <f t="shared" si="28"/>
        <v>1</v>
      </c>
      <c r="AL88" s="8">
        <f t="shared" si="29"/>
        <v>6</v>
      </c>
      <c r="AM88" s="8">
        <f t="shared" si="30"/>
        <v>18</v>
      </c>
      <c r="AN88" s="8">
        <f>COUNTIF(F88:AJ88,"G")</f>
        <v>0</v>
      </c>
      <c r="AO88" s="8">
        <f>COUNTIF(F88:U88,"C/O")*1</f>
        <v>0</v>
      </c>
      <c r="AP88" s="8">
        <f t="shared" si="31"/>
        <v>0</v>
      </c>
      <c r="AQ88" s="8">
        <f t="shared" si="32"/>
        <v>0</v>
      </c>
      <c r="AR88" s="8">
        <f t="shared" si="33"/>
        <v>0</v>
      </c>
      <c r="AS88" s="8">
        <f>COUNTIF(F88:U88,"N+M")*1</f>
        <v>0</v>
      </c>
      <c r="AT88" s="12">
        <f>COUNTIF(F88:U88,"P/O")+COUNTIF(F88:U88,"M/O")+COUNTIF(F88:U88,"E/O")+COUNTIF(F88:U88,"N/O")+COUNTIF(F88:U88,"G/O")</f>
        <v>0</v>
      </c>
      <c r="AU88" s="12">
        <f>COUNTIF(F88:U88,"DD/O")*2</f>
        <v>0</v>
      </c>
      <c r="AV88" s="8">
        <f t="shared" si="34"/>
        <v>4</v>
      </c>
      <c r="AW88" s="8">
        <f>COUNTIF(F88:AJ88,"A")</f>
        <v>2</v>
      </c>
      <c r="AX88" s="12">
        <f>COUNTIF(F88:U88,"P/GH")+COUNTIF(F88:U88,"M/GH")+COUNTIF(F88:U88,"E/GH")+COUNTIF(F88:U88,"N/GH")+COUNTIF(F88:U88,"G/GH")</f>
        <v>0</v>
      </c>
      <c r="AY88" s="8">
        <f>COUNTIF(F88:U88,"GH")*1</f>
        <v>0</v>
      </c>
      <c r="AZ88" s="13">
        <f t="shared" si="35"/>
        <v>25</v>
      </c>
      <c r="BA88" s="16">
        <f t="shared" si="26"/>
        <v>4</v>
      </c>
      <c r="BB88" s="14">
        <f t="shared" si="18"/>
        <v>29</v>
      </c>
      <c r="BC88" s="14">
        <f t="shared" si="19"/>
        <v>0</v>
      </c>
      <c r="BD88" s="14">
        <f t="shared" si="20"/>
        <v>0</v>
      </c>
      <c r="BE88" s="14">
        <f t="shared" si="21"/>
        <v>0</v>
      </c>
      <c r="BF88" s="15"/>
      <c r="BG88" s="15"/>
      <c r="BH88" s="16">
        <f t="shared" si="22"/>
        <v>-29</v>
      </c>
      <c r="BI88" s="4"/>
      <c r="BJ88" s="4">
        <f t="shared" si="23"/>
        <v>0</v>
      </c>
      <c r="BK88" s="4">
        <f t="shared" si="24"/>
        <v>0</v>
      </c>
      <c r="BL88" s="4"/>
      <c r="BM88" s="4">
        <f t="shared" si="25"/>
        <v>0</v>
      </c>
      <c r="BP88" s="37">
        <f t="shared" si="27"/>
        <v>0.16666666666666696</v>
      </c>
    </row>
    <row r="89" spans="1:68" x14ac:dyDescent="0.25">
      <c r="A89" s="8">
        <v>80</v>
      </c>
      <c r="B89" s="17" t="s">
        <v>197</v>
      </c>
      <c r="C89" s="53" t="s">
        <v>198</v>
      </c>
      <c r="D89" s="17"/>
      <c r="E89" s="17" t="s">
        <v>191</v>
      </c>
      <c r="F89" s="53" t="s">
        <v>27</v>
      </c>
      <c r="G89" s="53" t="s">
        <v>27</v>
      </c>
      <c r="H89" s="53" t="s">
        <v>27</v>
      </c>
      <c r="I89" s="53" t="s">
        <v>27</v>
      </c>
      <c r="J89" s="53" t="s">
        <v>27</v>
      </c>
      <c r="K89" s="52" t="s">
        <v>27</v>
      </c>
      <c r="L89" s="76" t="s">
        <v>23</v>
      </c>
      <c r="M89" s="53" t="s">
        <v>27</v>
      </c>
      <c r="N89" s="53" t="s">
        <v>27</v>
      </c>
      <c r="O89" s="76" t="s">
        <v>26</v>
      </c>
      <c r="P89" s="76" t="s">
        <v>24</v>
      </c>
      <c r="Q89" s="76" t="s">
        <v>24</v>
      </c>
      <c r="R89" s="76" t="s">
        <v>24</v>
      </c>
      <c r="S89" s="76" t="s">
        <v>23</v>
      </c>
      <c r="T89" s="75" t="s">
        <v>27</v>
      </c>
      <c r="U89" s="52" t="s">
        <v>27</v>
      </c>
      <c r="V89" s="53" t="s">
        <v>27</v>
      </c>
      <c r="W89" s="53" t="s">
        <v>27</v>
      </c>
      <c r="X89" s="53" t="s">
        <v>26</v>
      </c>
      <c r="Y89" s="53" t="s">
        <v>24</v>
      </c>
      <c r="Z89" s="53" t="s">
        <v>23</v>
      </c>
      <c r="AA89" s="53" t="s">
        <v>24</v>
      </c>
      <c r="AB89" s="53" t="s">
        <v>24</v>
      </c>
      <c r="AC89" s="53" t="s">
        <v>27</v>
      </c>
      <c r="AD89" s="53" t="s">
        <v>27</v>
      </c>
      <c r="AE89" s="53" t="s">
        <v>25</v>
      </c>
      <c r="AF89" s="53" t="s">
        <v>24</v>
      </c>
      <c r="AG89" s="53" t="s">
        <v>23</v>
      </c>
      <c r="AH89" s="59" t="s">
        <v>27</v>
      </c>
      <c r="AI89" s="59" t="s">
        <v>27</v>
      </c>
      <c r="AJ89" s="59" t="s">
        <v>27</v>
      </c>
      <c r="AK89" s="50">
        <f t="shared" si="28"/>
        <v>7</v>
      </c>
      <c r="AL89" s="8">
        <f t="shared" si="29"/>
        <v>2</v>
      </c>
      <c r="AM89" s="8">
        <f t="shared" si="30"/>
        <v>17</v>
      </c>
      <c r="AN89" s="8">
        <f>COUNTIF(F89:AJ89,"G")</f>
        <v>0</v>
      </c>
      <c r="AO89" s="8">
        <f>COUNTIF(F89:U89,"C/O")*1</f>
        <v>0</v>
      </c>
      <c r="AP89" s="8">
        <f t="shared" si="31"/>
        <v>0</v>
      </c>
      <c r="AQ89" s="8">
        <f t="shared" si="32"/>
        <v>0</v>
      </c>
      <c r="AR89" s="8">
        <f t="shared" si="33"/>
        <v>0</v>
      </c>
      <c r="AS89" s="8">
        <f>COUNTIF(F89:U89,"N+M")*1</f>
        <v>0</v>
      </c>
      <c r="AT89" s="12">
        <f>COUNTIF(F89:U89,"P/O")+COUNTIF(F89:U89,"M/O")+COUNTIF(F89:U89,"E/O")+COUNTIF(F89:U89,"N/O")+COUNTIF(F89:U89,"G/O")</f>
        <v>0</v>
      </c>
      <c r="AU89" s="12">
        <f>COUNTIF(F89:U89,"DD/O")*2</f>
        <v>0</v>
      </c>
      <c r="AV89" s="8">
        <f t="shared" si="34"/>
        <v>4</v>
      </c>
      <c r="AW89" s="8">
        <f>COUNTIF(F89:AJ89,"A")</f>
        <v>1</v>
      </c>
      <c r="AX89" s="12">
        <f>COUNTIF(F89:U89,"P/GH")+COUNTIF(F89:U89,"M/GH")+COUNTIF(F89:U89,"E/GH")+COUNTIF(F89:U89,"N/GH")+COUNTIF(F89:U89,"G/GH")</f>
        <v>0</v>
      </c>
      <c r="AY89" s="8">
        <f>COUNTIF(F89:U89,"GH")*1</f>
        <v>0</v>
      </c>
      <c r="AZ89" s="13">
        <f t="shared" si="35"/>
        <v>26</v>
      </c>
      <c r="BA89" s="16">
        <f t="shared" si="26"/>
        <v>4</v>
      </c>
      <c r="BB89" s="14">
        <f t="shared" si="18"/>
        <v>30</v>
      </c>
      <c r="BC89" s="14">
        <f t="shared" si="19"/>
        <v>0</v>
      </c>
      <c r="BD89" s="14">
        <f t="shared" si="20"/>
        <v>0</v>
      </c>
      <c r="BE89" s="14">
        <f t="shared" si="21"/>
        <v>0</v>
      </c>
      <c r="BF89" s="15"/>
      <c r="BG89" s="15"/>
      <c r="BH89" s="16">
        <f t="shared" si="22"/>
        <v>-30</v>
      </c>
      <c r="BI89" s="4"/>
      <c r="BJ89" s="4">
        <f t="shared" si="23"/>
        <v>0</v>
      </c>
      <c r="BK89" s="4">
        <f t="shared" si="24"/>
        <v>0</v>
      </c>
      <c r="BL89" s="4"/>
      <c r="BM89" s="4">
        <f t="shared" si="25"/>
        <v>0</v>
      </c>
      <c r="BP89" s="37">
        <f t="shared" si="27"/>
        <v>0.33333333333333304</v>
      </c>
    </row>
    <row r="90" spans="1:68" x14ac:dyDescent="0.25">
      <c r="A90" s="8">
        <v>81</v>
      </c>
      <c r="B90" s="17" t="s">
        <v>200</v>
      </c>
      <c r="C90" s="53" t="s">
        <v>29</v>
      </c>
      <c r="D90" s="17"/>
      <c r="E90" s="17" t="s">
        <v>191</v>
      </c>
      <c r="F90" s="54" t="s">
        <v>24</v>
      </c>
      <c r="G90" s="54" t="s">
        <v>24</v>
      </c>
      <c r="H90" s="53" t="s">
        <v>23</v>
      </c>
      <c r="I90" s="52" t="s">
        <v>24</v>
      </c>
      <c r="J90" s="53" t="s">
        <v>24</v>
      </c>
      <c r="K90" s="53" t="s">
        <v>24</v>
      </c>
      <c r="L90" s="53" t="s">
        <v>24</v>
      </c>
      <c r="M90" s="53" t="s">
        <v>24</v>
      </c>
      <c r="N90" s="53" t="s">
        <v>25</v>
      </c>
      <c r="O90" s="53" t="s">
        <v>25</v>
      </c>
      <c r="P90" s="53" t="s">
        <v>27</v>
      </c>
      <c r="Q90" s="53" t="s">
        <v>25</v>
      </c>
      <c r="R90" s="53" t="s">
        <v>24</v>
      </c>
      <c r="S90" s="53" t="s">
        <v>24</v>
      </c>
      <c r="T90" s="75" t="s">
        <v>27</v>
      </c>
      <c r="U90" s="53" t="s">
        <v>27</v>
      </c>
      <c r="V90" s="53" t="s">
        <v>23</v>
      </c>
      <c r="W90" s="53" t="s">
        <v>27</v>
      </c>
      <c r="X90" s="53" t="s">
        <v>27</v>
      </c>
      <c r="Y90" s="53" t="s">
        <v>25</v>
      </c>
      <c r="Z90" s="53" t="s">
        <v>24</v>
      </c>
      <c r="AA90" s="53" t="s">
        <v>27</v>
      </c>
      <c r="AB90" s="53" t="s">
        <v>27</v>
      </c>
      <c r="AC90" s="53" t="s">
        <v>23</v>
      </c>
      <c r="AD90" s="53" t="s">
        <v>27</v>
      </c>
      <c r="AE90" s="53" t="s">
        <v>27</v>
      </c>
      <c r="AF90" s="53" t="s">
        <v>27</v>
      </c>
      <c r="AG90" s="53" t="s">
        <v>27</v>
      </c>
      <c r="AH90" s="59" t="s">
        <v>27</v>
      </c>
      <c r="AI90" s="59" t="s">
        <v>27</v>
      </c>
      <c r="AJ90" s="59" t="s">
        <v>23</v>
      </c>
      <c r="AK90" s="50">
        <f t="shared" si="28"/>
        <v>10</v>
      </c>
      <c r="AL90" s="8">
        <f t="shared" si="29"/>
        <v>0</v>
      </c>
      <c r="AM90" s="8">
        <f t="shared" si="30"/>
        <v>13</v>
      </c>
      <c r="AN90" s="8">
        <f>COUNTIF(F90:AJ90,"G")</f>
        <v>0</v>
      </c>
      <c r="AO90" s="8">
        <f>COUNTIF(F90:U90,"C/O")*1</f>
        <v>0</v>
      </c>
      <c r="AP90" s="8">
        <f t="shared" si="31"/>
        <v>0</v>
      </c>
      <c r="AQ90" s="8">
        <f t="shared" si="32"/>
        <v>0</v>
      </c>
      <c r="AR90" s="8">
        <f t="shared" si="33"/>
        <v>0</v>
      </c>
      <c r="AS90" s="8">
        <f>COUNTIF(F90:U90,"N+M")*1</f>
        <v>0</v>
      </c>
      <c r="AT90" s="12">
        <f>COUNTIF(F90:U90,"P/O")+COUNTIF(F90:U90,"M/O")+COUNTIF(F90:U90,"E/O")+COUNTIF(F90:U90,"N/O")+COUNTIF(F90:U90,"G/O")</f>
        <v>0</v>
      </c>
      <c r="AU90" s="12">
        <f>COUNTIF(F90:U90,"DD/O")*2</f>
        <v>0</v>
      </c>
      <c r="AV90" s="8">
        <f t="shared" si="34"/>
        <v>4</v>
      </c>
      <c r="AW90" s="8">
        <f>COUNTIF(F90:AJ90,"A")</f>
        <v>4</v>
      </c>
      <c r="AX90" s="12">
        <f>COUNTIF(F90:U90,"P/GH")+COUNTIF(F90:U90,"M/GH")+COUNTIF(F90:U90,"E/GH")+COUNTIF(F90:U90,"N/GH")+COUNTIF(F90:U90,"G/GH")</f>
        <v>0</v>
      </c>
      <c r="AY90" s="8">
        <f>COUNTIF(F90:U90,"GH")*1</f>
        <v>0</v>
      </c>
      <c r="AZ90" s="13">
        <f t="shared" si="35"/>
        <v>23</v>
      </c>
      <c r="BA90" s="16">
        <f t="shared" si="26"/>
        <v>4</v>
      </c>
      <c r="BB90" s="14">
        <f t="shared" si="18"/>
        <v>27</v>
      </c>
      <c r="BC90" s="14">
        <f t="shared" si="19"/>
        <v>0</v>
      </c>
      <c r="BD90" s="14">
        <f t="shared" si="20"/>
        <v>0</v>
      </c>
      <c r="BE90" s="14">
        <f t="shared" si="21"/>
        <v>0</v>
      </c>
      <c r="BF90" s="15"/>
      <c r="BG90" s="15"/>
      <c r="BH90" s="16">
        <f t="shared" si="22"/>
        <v>-27</v>
      </c>
      <c r="BI90" s="4"/>
      <c r="BJ90" s="4">
        <f t="shared" si="23"/>
        <v>0</v>
      </c>
      <c r="BK90" s="4">
        <f t="shared" si="24"/>
        <v>0</v>
      </c>
      <c r="BL90" s="4"/>
      <c r="BM90" s="4">
        <f t="shared" si="25"/>
        <v>0</v>
      </c>
      <c r="BP90" s="37">
        <f t="shared" si="27"/>
        <v>-0.16666666666666652</v>
      </c>
    </row>
    <row r="91" spans="1:68" x14ac:dyDescent="0.25">
      <c r="A91" s="8">
        <v>82</v>
      </c>
      <c r="B91" s="17" t="s">
        <v>196</v>
      </c>
      <c r="C91" s="53" t="s">
        <v>195</v>
      </c>
      <c r="D91" s="17"/>
      <c r="E91" s="17" t="s">
        <v>191</v>
      </c>
      <c r="F91" s="54" t="s">
        <v>24</v>
      </c>
      <c r="G91" s="54" t="s">
        <v>24</v>
      </c>
      <c r="H91" s="53" t="s">
        <v>24</v>
      </c>
      <c r="I91" s="53" t="s">
        <v>23</v>
      </c>
      <c r="J91" s="53" t="s">
        <v>27</v>
      </c>
      <c r="K91" s="52" t="s">
        <v>27</v>
      </c>
      <c r="L91" s="53" t="s">
        <v>27</v>
      </c>
      <c r="M91" s="53" t="s">
        <v>27</v>
      </c>
      <c r="N91" s="53" t="s">
        <v>27</v>
      </c>
      <c r="O91" s="53" t="s">
        <v>27</v>
      </c>
      <c r="P91" s="53" t="s">
        <v>23</v>
      </c>
      <c r="Q91" s="53" t="s">
        <v>24</v>
      </c>
      <c r="R91" s="53" t="s">
        <v>24</v>
      </c>
      <c r="S91" s="53" t="s">
        <v>24</v>
      </c>
      <c r="T91" s="75" t="s">
        <v>24</v>
      </c>
      <c r="U91" s="53" t="s">
        <v>24</v>
      </c>
      <c r="V91" s="53" t="s">
        <v>24</v>
      </c>
      <c r="W91" s="53" t="s">
        <v>23</v>
      </c>
      <c r="X91" s="53" t="s">
        <v>24</v>
      </c>
      <c r="Y91" s="53" t="s">
        <v>24</v>
      </c>
      <c r="Z91" s="53" t="s">
        <v>24</v>
      </c>
      <c r="AA91" s="53" t="s">
        <v>24</v>
      </c>
      <c r="AB91" s="53" t="s">
        <v>24</v>
      </c>
      <c r="AC91" s="53" t="s">
        <v>24</v>
      </c>
      <c r="AD91" s="53" t="s">
        <v>23</v>
      </c>
      <c r="AE91" s="53" t="s">
        <v>24</v>
      </c>
      <c r="AF91" s="53" t="s">
        <v>24</v>
      </c>
      <c r="AG91" s="53" t="s">
        <v>24</v>
      </c>
      <c r="AH91" s="59" t="s">
        <v>24</v>
      </c>
      <c r="AI91" s="59" t="s">
        <v>24</v>
      </c>
      <c r="AJ91" s="59" t="s">
        <v>27</v>
      </c>
      <c r="AK91" s="50">
        <f t="shared" si="28"/>
        <v>20</v>
      </c>
      <c r="AL91" s="8">
        <f t="shared" si="29"/>
        <v>0</v>
      </c>
      <c r="AM91" s="8">
        <f t="shared" si="30"/>
        <v>7</v>
      </c>
      <c r="AN91" s="8">
        <f>COUNTIF(F91:AJ91,"G")</f>
        <v>0</v>
      </c>
      <c r="AO91" s="8">
        <f>COUNTIF(F91:U91,"C/O")*1</f>
        <v>0</v>
      </c>
      <c r="AP91" s="8">
        <f t="shared" si="31"/>
        <v>0</v>
      </c>
      <c r="AQ91" s="8">
        <f t="shared" si="32"/>
        <v>0</v>
      </c>
      <c r="AR91" s="8">
        <f t="shared" si="33"/>
        <v>0</v>
      </c>
      <c r="AS91" s="8">
        <f>COUNTIF(F91:U91,"N+M")*1</f>
        <v>0</v>
      </c>
      <c r="AT91" s="12">
        <f>COUNTIF(F91:U91,"P/O")+COUNTIF(F91:U91,"M/O")+COUNTIF(F91:U91,"E/O")+COUNTIF(F91:U91,"N/O")+COUNTIF(F91:U91,"G/O")</f>
        <v>0</v>
      </c>
      <c r="AU91" s="12">
        <f>COUNTIF(F91:U91,"DD/O")*2</f>
        <v>0</v>
      </c>
      <c r="AV91" s="8">
        <f t="shared" si="34"/>
        <v>4</v>
      </c>
      <c r="AW91" s="8">
        <f>COUNTIF(F91:AJ91,"A")</f>
        <v>0</v>
      </c>
      <c r="AX91" s="12">
        <f>COUNTIF(F91:U91,"P/GH")+COUNTIF(F91:U91,"M/GH")+COUNTIF(F91:U91,"E/GH")+COUNTIF(F91:U91,"N/GH")+COUNTIF(F91:U91,"G/GH")</f>
        <v>0</v>
      </c>
      <c r="AY91" s="8">
        <f>COUNTIF(F91:U91,"GH")*1</f>
        <v>0</v>
      </c>
      <c r="AZ91" s="13">
        <f t="shared" si="35"/>
        <v>27</v>
      </c>
      <c r="BA91" s="16">
        <f t="shared" si="26"/>
        <v>4</v>
      </c>
      <c r="BB91" s="14">
        <f t="shared" si="18"/>
        <v>31</v>
      </c>
      <c r="BC91" s="14">
        <f t="shared" si="19"/>
        <v>0</v>
      </c>
      <c r="BD91" s="14">
        <f t="shared" si="20"/>
        <v>0</v>
      </c>
      <c r="BE91" s="14">
        <f t="shared" si="21"/>
        <v>0</v>
      </c>
      <c r="BF91" s="17"/>
      <c r="BG91" s="15"/>
      <c r="BH91" s="16">
        <f t="shared" si="22"/>
        <v>-31</v>
      </c>
      <c r="BI91" s="4"/>
      <c r="BJ91" s="4">
        <f t="shared" si="23"/>
        <v>0</v>
      </c>
      <c r="BK91" s="4">
        <f t="shared" si="24"/>
        <v>0</v>
      </c>
      <c r="BL91" s="4"/>
      <c r="BM91" s="4">
        <f t="shared" si="25"/>
        <v>0</v>
      </c>
      <c r="BP91" s="37">
        <f t="shared" si="27"/>
        <v>0.5</v>
      </c>
    </row>
    <row r="92" spans="1:68" x14ac:dyDescent="0.25">
      <c r="A92" s="8">
        <v>83</v>
      </c>
      <c r="B92" s="17" t="s">
        <v>199</v>
      </c>
      <c r="C92" s="53" t="s">
        <v>194</v>
      </c>
      <c r="D92" s="17"/>
      <c r="E92" s="17" t="s">
        <v>191</v>
      </c>
      <c r="F92" s="53" t="s">
        <v>24</v>
      </c>
      <c r="G92" s="54" t="s">
        <v>25</v>
      </c>
      <c r="H92" s="53" t="s">
        <v>25</v>
      </c>
      <c r="I92" s="53" t="s">
        <v>25</v>
      </c>
      <c r="J92" s="53" t="s">
        <v>25</v>
      </c>
      <c r="K92" s="53" t="s">
        <v>25</v>
      </c>
      <c r="L92" s="53" t="s">
        <v>25</v>
      </c>
      <c r="M92" s="53" t="s">
        <v>24</v>
      </c>
      <c r="N92" s="53" t="s">
        <v>26</v>
      </c>
      <c r="O92" s="53" t="s">
        <v>24</v>
      </c>
      <c r="P92" s="53" t="s">
        <v>24</v>
      </c>
      <c r="Q92" s="53" t="s">
        <v>24</v>
      </c>
      <c r="R92" s="53" t="s">
        <v>26</v>
      </c>
      <c r="S92" s="53" t="s">
        <v>23</v>
      </c>
      <c r="T92" s="75" t="s">
        <v>27</v>
      </c>
      <c r="U92" s="53" t="s">
        <v>27</v>
      </c>
      <c r="V92" s="53" t="s">
        <v>27</v>
      </c>
      <c r="W92" s="53" t="s">
        <v>27</v>
      </c>
      <c r="X92" s="53" t="s">
        <v>27</v>
      </c>
      <c r="Y92" s="53" t="s">
        <v>27</v>
      </c>
      <c r="Z92" s="53" t="s">
        <v>23</v>
      </c>
      <c r="AA92" s="53" t="s">
        <v>24</v>
      </c>
      <c r="AB92" s="53" t="s">
        <v>24</v>
      </c>
      <c r="AC92" s="53" t="s">
        <v>27</v>
      </c>
      <c r="AD92" s="53" t="s">
        <v>27</v>
      </c>
      <c r="AE92" s="53" t="s">
        <v>25</v>
      </c>
      <c r="AF92" s="53" t="s">
        <v>24</v>
      </c>
      <c r="AG92" s="53" t="s">
        <v>23</v>
      </c>
      <c r="AH92" s="59" t="s">
        <v>24</v>
      </c>
      <c r="AI92" s="59" t="s">
        <v>27</v>
      </c>
      <c r="AJ92" s="59" t="s">
        <v>27</v>
      </c>
      <c r="AK92" s="50">
        <f t="shared" si="28"/>
        <v>9</v>
      </c>
      <c r="AL92" s="8">
        <f t="shared" si="29"/>
        <v>2</v>
      </c>
      <c r="AM92" s="8">
        <f t="shared" si="30"/>
        <v>10</v>
      </c>
      <c r="AN92" s="8">
        <f>COUNTIF(F92:AJ92,"G")</f>
        <v>0</v>
      </c>
      <c r="AO92" s="8">
        <f>COUNTIF(F92:U92,"C/O")*1</f>
        <v>0</v>
      </c>
      <c r="AP92" s="8">
        <f t="shared" si="31"/>
        <v>0</v>
      </c>
      <c r="AQ92" s="8">
        <f t="shared" si="32"/>
        <v>0</v>
      </c>
      <c r="AR92" s="8">
        <f t="shared" si="33"/>
        <v>0</v>
      </c>
      <c r="AS92" s="8">
        <f>COUNTIF(F92:U92,"N+M")*1</f>
        <v>0</v>
      </c>
      <c r="AT92" s="12">
        <f>COUNTIF(F92:U92,"P/O")+COUNTIF(F92:U92,"M/O")+COUNTIF(F92:U92,"E/O")+COUNTIF(F92:U92,"N/O")+COUNTIF(F92:U92,"G/O")</f>
        <v>0</v>
      </c>
      <c r="AU92" s="12">
        <f>COUNTIF(F92:U92,"DD/O")*2</f>
        <v>0</v>
      </c>
      <c r="AV92" s="8">
        <f t="shared" si="34"/>
        <v>3</v>
      </c>
      <c r="AW92" s="8">
        <f>COUNTIF(F92:AJ92,"A")</f>
        <v>7</v>
      </c>
      <c r="AX92" s="12">
        <f>COUNTIF(F92:U92,"P/GH")+COUNTIF(F92:U92,"M/GH")+COUNTIF(F92:U92,"E/GH")+COUNTIF(F92:U92,"N/GH")+COUNTIF(F92:U92,"G/GH")</f>
        <v>0</v>
      </c>
      <c r="AY92" s="8">
        <f>COUNTIF(F92:U92,"GH")*1</f>
        <v>0</v>
      </c>
      <c r="AZ92" s="13">
        <f t="shared" si="35"/>
        <v>21</v>
      </c>
      <c r="BA92" s="16">
        <f t="shared" si="26"/>
        <v>3</v>
      </c>
      <c r="BB92" s="14">
        <f t="shared" si="18"/>
        <v>24</v>
      </c>
      <c r="BC92" s="14">
        <f t="shared" si="19"/>
        <v>0</v>
      </c>
      <c r="BD92" s="14">
        <f t="shared" si="20"/>
        <v>0</v>
      </c>
      <c r="BE92" s="14">
        <f t="shared" si="21"/>
        <v>0</v>
      </c>
      <c r="BF92" s="15"/>
      <c r="BG92" s="15"/>
      <c r="BH92" s="16">
        <f t="shared" si="22"/>
        <v>-24</v>
      </c>
      <c r="BI92" s="4"/>
      <c r="BJ92" s="4">
        <f t="shared" si="23"/>
        <v>0</v>
      </c>
      <c r="BK92" s="4">
        <f t="shared" si="24"/>
        <v>0</v>
      </c>
      <c r="BL92" s="4"/>
      <c r="BM92" s="4">
        <f t="shared" si="25"/>
        <v>0</v>
      </c>
      <c r="BP92" s="37">
        <f t="shared" si="27"/>
        <v>0.5</v>
      </c>
    </row>
    <row r="93" spans="1:68" x14ac:dyDescent="0.25">
      <c r="A93" s="8">
        <v>84</v>
      </c>
      <c r="B93" s="17" t="s">
        <v>190</v>
      </c>
      <c r="C93" s="53" t="s">
        <v>189</v>
      </c>
      <c r="D93" s="17"/>
      <c r="E93" s="17" t="s">
        <v>191</v>
      </c>
      <c r="F93" s="54" t="s">
        <v>23</v>
      </c>
      <c r="G93" s="54" t="s">
        <v>24</v>
      </c>
      <c r="H93" s="54" t="s">
        <v>25</v>
      </c>
      <c r="I93" s="52" t="s">
        <v>24</v>
      </c>
      <c r="J93" s="54" t="s">
        <v>24</v>
      </c>
      <c r="K93" s="54" t="s">
        <v>24</v>
      </c>
      <c r="L93" s="54" t="s">
        <v>24</v>
      </c>
      <c r="M93" s="54" t="s">
        <v>23</v>
      </c>
      <c r="N93" s="54" t="s">
        <v>26</v>
      </c>
      <c r="O93" s="54" t="s">
        <v>27</v>
      </c>
      <c r="P93" s="54" t="s">
        <v>27</v>
      </c>
      <c r="Q93" s="54" t="s">
        <v>27</v>
      </c>
      <c r="R93" s="54" t="s">
        <v>27</v>
      </c>
      <c r="S93" s="54" t="s">
        <v>27</v>
      </c>
      <c r="T93" s="80" t="s">
        <v>23</v>
      </c>
      <c r="U93" s="54" t="s">
        <v>24</v>
      </c>
      <c r="V93" s="53" t="s">
        <v>24</v>
      </c>
      <c r="W93" s="53" t="s">
        <v>24</v>
      </c>
      <c r="X93" s="53" t="s">
        <v>27</v>
      </c>
      <c r="Y93" s="53" t="s">
        <v>27</v>
      </c>
      <c r="Z93" s="53" t="s">
        <v>27</v>
      </c>
      <c r="AA93" s="53" t="s">
        <v>23</v>
      </c>
      <c r="AB93" s="53" t="s">
        <v>24</v>
      </c>
      <c r="AC93" s="53" t="s">
        <v>24</v>
      </c>
      <c r="AD93" s="53" t="s">
        <v>27</v>
      </c>
      <c r="AE93" s="53" t="s">
        <v>25</v>
      </c>
      <c r="AF93" s="53" t="s">
        <v>24</v>
      </c>
      <c r="AG93" s="53" t="s">
        <v>24</v>
      </c>
      <c r="AH93" s="59" t="s">
        <v>25</v>
      </c>
      <c r="AI93" s="59" t="s">
        <v>26</v>
      </c>
      <c r="AJ93" s="59" t="s">
        <v>27</v>
      </c>
      <c r="AK93" s="50">
        <f t="shared" si="28"/>
        <v>12</v>
      </c>
      <c r="AL93" s="8">
        <f t="shared" si="29"/>
        <v>2</v>
      </c>
      <c r="AM93" s="8">
        <f t="shared" si="30"/>
        <v>10</v>
      </c>
      <c r="AN93" s="8">
        <f>COUNTIF(F93:AJ93,"G")</f>
        <v>0</v>
      </c>
      <c r="AO93" s="8">
        <f>COUNTIF(F93:U93,"C/O")*1</f>
        <v>0</v>
      </c>
      <c r="AP93" s="8">
        <f t="shared" si="31"/>
        <v>0</v>
      </c>
      <c r="AQ93" s="8">
        <f t="shared" si="32"/>
        <v>0</v>
      </c>
      <c r="AR93" s="8">
        <f t="shared" si="33"/>
        <v>0</v>
      </c>
      <c r="AS93" s="8">
        <f>COUNTIF(F93:U93,"N+M")*1</f>
        <v>0</v>
      </c>
      <c r="AT93" s="12">
        <f>COUNTIF(F93:U93,"P/O")+COUNTIF(F93:U93,"M/O")+COUNTIF(F93:U93,"E/O")+COUNTIF(F93:U93,"N/O")+COUNTIF(F93:U93,"G/O")</f>
        <v>0</v>
      </c>
      <c r="AU93" s="12">
        <f>COUNTIF(F93:U93,"DD/O")*2</f>
        <v>0</v>
      </c>
      <c r="AV93" s="8">
        <f t="shared" si="34"/>
        <v>4</v>
      </c>
      <c r="AW93" s="8">
        <f>COUNTIF(F93:AJ93,"A")</f>
        <v>3</v>
      </c>
      <c r="AX93" s="12">
        <f>COUNTIF(F93:U93,"P/GH")+COUNTIF(F93:U93,"M/GH")+COUNTIF(F93:U93,"E/GH")+COUNTIF(F93:U93,"N/GH")+COUNTIF(F93:U93,"G/GH")</f>
        <v>0</v>
      </c>
      <c r="AY93" s="8">
        <f>COUNTIF(F93:U93,"GH")*1</f>
        <v>0</v>
      </c>
      <c r="AZ93" s="13">
        <f t="shared" si="35"/>
        <v>24</v>
      </c>
      <c r="BA93" s="16">
        <f t="shared" si="26"/>
        <v>4</v>
      </c>
      <c r="BB93" s="14">
        <f t="shared" si="18"/>
        <v>28</v>
      </c>
      <c r="BC93" s="14">
        <f t="shared" si="19"/>
        <v>0</v>
      </c>
      <c r="BD93" s="14">
        <f t="shared" si="20"/>
        <v>0</v>
      </c>
      <c r="BE93" s="14">
        <f t="shared" si="21"/>
        <v>0</v>
      </c>
      <c r="BF93" s="15"/>
      <c r="BG93" s="15"/>
      <c r="BH93" s="16">
        <f t="shared" si="22"/>
        <v>-28</v>
      </c>
      <c r="BI93" s="4"/>
      <c r="BJ93" s="4">
        <f t="shared" si="23"/>
        <v>0</v>
      </c>
      <c r="BK93" s="4">
        <f t="shared" si="24"/>
        <v>0</v>
      </c>
      <c r="BL93" s="4"/>
      <c r="BM93" s="4">
        <f t="shared" si="25"/>
        <v>0</v>
      </c>
      <c r="BP93" s="37">
        <f t="shared" si="27"/>
        <v>0</v>
      </c>
    </row>
    <row r="94" spans="1:68" x14ac:dyDescent="0.25">
      <c r="A94" s="8">
        <v>85</v>
      </c>
      <c r="B94" s="41" t="s">
        <v>218</v>
      </c>
      <c r="C94" s="74" t="s">
        <v>217</v>
      </c>
      <c r="D94" s="40"/>
      <c r="E94" s="17" t="s">
        <v>191</v>
      </c>
      <c r="F94" s="52" t="s">
        <v>26</v>
      </c>
      <c r="G94" s="52" t="s">
        <v>23</v>
      </c>
      <c r="H94" s="52" t="s">
        <v>24</v>
      </c>
      <c r="I94" s="52" t="s">
        <v>24</v>
      </c>
      <c r="J94" s="52" t="s">
        <v>24</v>
      </c>
      <c r="K94" s="52" t="s">
        <v>24</v>
      </c>
      <c r="L94" s="52" t="s">
        <v>24</v>
      </c>
      <c r="M94" s="52" t="s">
        <v>24</v>
      </c>
      <c r="N94" s="52" t="s">
        <v>23</v>
      </c>
      <c r="O94" s="52" t="s">
        <v>24</v>
      </c>
      <c r="P94" s="52" t="s">
        <v>24</v>
      </c>
      <c r="Q94" s="52" t="s">
        <v>24</v>
      </c>
      <c r="R94" s="52" t="s">
        <v>24</v>
      </c>
      <c r="S94" s="52" t="s">
        <v>27</v>
      </c>
      <c r="T94" s="58" t="s">
        <v>26</v>
      </c>
      <c r="U94" s="52" t="s">
        <v>23</v>
      </c>
      <c r="V94" s="53" t="s">
        <v>24</v>
      </c>
      <c r="W94" s="53" t="s">
        <v>24</v>
      </c>
      <c r="X94" s="53" t="s">
        <v>26</v>
      </c>
      <c r="Y94" s="53" t="s">
        <v>27</v>
      </c>
      <c r="Z94" s="53" t="s">
        <v>26</v>
      </c>
      <c r="AA94" s="53" t="s">
        <v>24</v>
      </c>
      <c r="AB94" s="53" t="s">
        <v>23</v>
      </c>
      <c r="AC94" s="53" t="s">
        <v>24</v>
      </c>
      <c r="AD94" s="53" t="s">
        <v>24</v>
      </c>
      <c r="AE94" s="53" t="s">
        <v>24</v>
      </c>
      <c r="AF94" s="53" t="s">
        <v>26</v>
      </c>
      <c r="AG94" s="53" t="s">
        <v>27</v>
      </c>
      <c r="AH94" s="59" t="s">
        <v>27</v>
      </c>
      <c r="AI94" s="59" t="s">
        <v>23</v>
      </c>
      <c r="AJ94" s="59" t="s">
        <v>24</v>
      </c>
      <c r="AK94" s="50">
        <f t="shared" si="28"/>
        <v>17</v>
      </c>
      <c r="AL94" s="8">
        <f t="shared" si="29"/>
        <v>5</v>
      </c>
      <c r="AM94" s="8">
        <f t="shared" si="30"/>
        <v>4</v>
      </c>
      <c r="AN94" s="8">
        <f>COUNTIF(F94:AJ94,"G")</f>
        <v>0</v>
      </c>
      <c r="AO94" s="8">
        <f>COUNTIF(F94:U94,"C/O")*1</f>
        <v>0</v>
      </c>
      <c r="AP94" s="8">
        <f t="shared" si="31"/>
        <v>0</v>
      </c>
      <c r="AQ94" s="8">
        <f t="shared" si="32"/>
        <v>0</v>
      </c>
      <c r="AR94" s="8">
        <f t="shared" si="33"/>
        <v>0</v>
      </c>
      <c r="AS94" s="8">
        <f>COUNTIF(F94:U94,"N+M")*1</f>
        <v>0</v>
      </c>
      <c r="AT94" s="12">
        <f>COUNTIF(F94:U94,"P/O")+COUNTIF(F94:U94,"M/O")+COUNTIF(F94:U94,"E/O")+COUNTIF(F94:U94,"N/O")+COUNTIF(F94:U94,"G/O")</f>
        <v>0</v>
      </c>
      <c r="AU94" s="12">
        <f>COUNTIF(F94:U94,"DD/O")*2</f>
        <v>0</v>
      </c>
      <c r="AV94" s="8">
        <f t="shared" si="34"/>
        <v>5</v>
      </c>
      <c r="AW94" s="8">
        <f>COUNTIF(F94:AJ94,"A")</f>
        <v>0</v>
      </c>
      <c r="AX94" s="12">
        <f>COUNTIF(F94:U94,"P/GH")+COUNTIF(F94:U94,"M/GH")+COUNTIF(F94:U94,"E/GH")+COUNTIF(F94:U94,"N/GH")+COUNTIF(F94:U94,"G/GH")</f>
        <v>0</v>
      </c>
      <c r="AY94" s="8">
        <f>COUNTIF(F94:U94,"GH")*1</f>
        <v>0</v>
      </c>
      <c r="AZ94" s="13">
        <f t="shared" si="35"/>
        <v>26</v>
      </c>
      <c r="BA94" s="16">
        <f t="shared" si="26"/>
        <v>5</v>
      </c>
      <c r="BB94" s="14">
        <f t="shared" si="18"/>
        <v>31</v>
      </c>
      <c r="BC94" s="14">
        <f t="shared" si="19"/>
        <v>0</v>
      </c>
      <c r="BD94" s="14">
        <f t="shared" si="20"/>
        <v>0</v>
      </c>
      <c r="BE94" s="14">
        <f t="shared" si="21"/>
        <v>0</v>
      </c>
      <c r="BF94" s="15"/>
      <c r="BG94" s="15"/>
      <c r="BH94" s="16">
        <f t="shared" si="22"/>
        <v>-31</v>
      </c>
      <c r="BI94" s="4"/>
      <c r="BJ94" s="4">
        <f t="shared" si="23"/>
        <v>0</v>
      </c>
      <c r="BK94" s="4">
        <f t="shared" si="24"/>
        <v>0</v>
      </c>
      <c r="BL94" s="4"/>
      <c r="BM94" s="4">
        <f t="shared" si="25"/>
        <v>0</v>
      </c>
      <c r="BP94" s="37">
        <f t="shared" si="27"/>
        <v>-0.66666666666666696</v>
      </c>
    </row>
    <row r="95" spans="1:68" x14ac:dyDescent="0.25">
      <c r="A95" s="8">
        <v>86</v>
      </c>
      <c r="B95" s="41" t="s">
        <v>220</v>
      </c>
      <c r="C95" s="74" t="s">
        <v>219</v>
      </c>
      <c r="D95" s="40"/>
      <c r="E95" s="17" t="s">
        <v>48</v>
      </c>
      <c r="F95" s="53" t="s">
        <v>28</v>
      </c>
      <c r="G95" s="53" t="s">
        <v>26</v>
      </c>
      <c r="H95" s="53" t="s">
        <v>26</v>
      </c>
      <c r="I95" s="53" t="s">
        <v>26</v>
      </c>
      <c r="J95" s="53" t="s">
        <v>227</v>
      </c>
      <c r="K95" s="53" t="s">
        <v>23</v>
      </c>
      <c r="L95" s="53" t="s">
        <v>26</v>
      </c>
      <c r="M95" s="53" t="s">
        <v>28</v>
      </c>
      <c r="N95" s="52" t="s">
        <v>26</v>
      </c>
      <c r="O95" s="52" t="s">
        <v>25</v>
      </c>
      <c r="P95" s="52" t="s">
        <v>26</v>
      </c>
      <c r="Q95" s="52" t="s">
        <v>27</v>
      </c>
      <c r="R95" s="52" t="s">
        <v>27</v>
      </c>
      <c r="S95" s="52" t="s">
        <v>23</v>
      </c>
      <c r="T95" s="58" t="s">
        <v>28</v>
      </c>
      <c r="U95" s="52" t="s">
        <v>26</v>
      </c>
      <c r="V95" s="53" t="s">
        <v>24</v>
      </c>
      <c r="W95" s="53" t="s">
        <v>26</v>
      </c>
      <c r="X95" s="53" t="s">
        <v>26</v>
      </c>
      <c r="Y95" s="53" t="s">
        <v>27</v>
      </c>
      <c r="Z95" s="53" t="s">
        <v>23</v>
      </c>
      <c r="AA95" s="53" t="s">
        <v>28</v>
      </c>
      <c r="AB95" s="53" t="s">
        <v>26</v>
      </c>
      <c r="AC95" s="53" t="s">
        <v>26</v>
      </c>
      <c r="AD95" s="53" t="s">
        <v>227</v>
      </c>
      <c r="AE95" s="53" t="s">
        <v>26</v>
      </c>
      <c r="AF95" s="53" t="s">
        <v>23</v>
      </c>
      <c r="AG95" s="53" t="s">
        <v>27</v>
      </c>
      <c r="AH95" s="59" t="s">
        <v>26</v>
      </c>
      <c r="AI95" s="59" t="s">
        <v>28</v>
      </c>
      <c r="AJ95" s="59" t="s">
        <v>26</v>
      </c>
      <c r="AK95" s="50">
        <f t="shared" si="28"/>
        <v>1</v>
      </c>
      <c r="AL95" s="8">
        <f t="shared" si="29"/>
        <v>14</v>
      </c>
      <c r="AM95" s="8">
        <f t="shared" si="30"/>
        <v>4</v>
      </c>
      <c r="AN95" s="8">
        <f>COUNTIF(F95:AJ95,"G")</f>
        <v>0</v>
      </c>
      <c r="AO95" s="8">
        <f>COUNTIF(F95:U95,"C/O")*1</f>
        <v>0</v>
      </c>
      <c r="AP95" s="8">
        <f t="shared" si="31"/>
        <v>5</v>
      </c>
      <c r="AQ95" s="8">
        <f t="shared" si="32"/>
        <v>0</v>
      </c>
      <c r="AR95" s="8">
        <f t="shared" si="33"/>
        <v>2</v>
      </c>
      <c r="AS95" s="8">
        <f>COUNTIF(F95:U95,"N+M")*1</f>
        <v>0</v>
      </c>
      <c r="AT95" s="12">
        <f>COUNTIF(F95:U95,"P/O")+COUNTIF(F95:U95,"M/O")+COUNTIF(F95:U95,"E/O")+COUNTIF(F95:U95,"N/O")+COUNTIF(F95:U95,"G/O")</f>
        <v>0</v>
      </c>
      <c r="AU95" s="12">
        <f>COUNTIF(F95:U95,"DD/O")*2</f>
        <v>0</v>
      </c>
      <c r="AV95" s="8">
        <f t="shared" si="34"/>
        <v>4</v>
      </c>
      <c r="AW95" s="8">
        <f>COUNTIF(F95:AJ95,"A")</f>
        <v>1</v>
      </c>
      <c r="AX95" s="12">
        <f>COUNTIF(F95:U95,"P/GH")+COUNTIF(F95:U95,"M/GH")+COUNTIF(F95:U95,"E/GH")+COUNTIF(F95:U95,"N/GH")+COUNTIF(F95:U95,"G/GH")</f>
        <v>0</v>
      </c>
      <c r="AY95" s="8">
        <f>COUNTIF(F95:U95,"GH")*1</f>
        <v>0</v>
      </c>
      <c r="AZ95" s="13">
        <f t="shared" si="35"/>
        <v>26</v>
      </c>
      <c r="BA95" s="16">
        <f t="shared" si="26"/>
        <v>4</v>
      </c>
      <c r="BB95" s="14">
        <f t="shared" si="18"/>
        <v>30</v>
      </c>
      <c r="BC95" s="14">
        <f t="shared" si="19"/>
        <v>7</v>
      </c>
      <c r="BD95" s="14">
        <f t="shared" si="20"/>
        <v>0</v>
      </c>
      <c r="BE95" s="14">
        <f t="shared" si="21"/>
        <v>0</v>
      </c>
      <c r="BF95" s="15"/>
      <c r="BG95" s="15"/>
      <c r="BH95" s="16">
        <f t="shared" si="22"/>
        <v>-30</v>
      </c>
      <c r="BI95" s="4"/>
      <c r="BJ95" s="4">
        <f t="shared" si="23"/>
        <v>56</v>
      </c>
      <c r="BK95" s="4">
        <f t="shared" si="24"/>
        <v>0</v>
      </c>
      <c r="BL95" s="4"/>
      <c r="BM95" s="4">
        <f t="shared" si="25"/>
        <v>0</v>
      </c>
      <c r="BP95" s="37">
        <f t="shared" si="27"/>
        <v>0.33333333333333304</v>
      </c>
    </row>
    <row r="96" spans="1:68" x14ac:dyDescent="0.25">
      <c r="A96" s="8">
        <v>87</v>
      </c>
      <c r="B96" s="41" t="s">
        <v>222</v>
      </c>
      <c r="C96" s="74" t="s">
        <v>221</v>
      </c>
      <c r="D96" s="40"/>
      <c r="E96" s="39" t="s">
        <v>191</v>
      </c>
      <c r="F96" s="53" t="s">
        <v>27</v>
      </c>
      <c r="G96" s="53" t="s">
        <v>23</v>
      </c>
      <c r="H96" s="53" t="s">
        <v>27</v>
      </c>
      <c r="I96" s="53" t="s">
        <v>27</v>
      </c>
      <c r="J96" s="53" t="s">
        <v>27</v>
      </c>
      <c r="K96" s="52" t="s">
        <v>27</v>
      </c>
      <c r="L96" s="53" t="s">
        <v>27</v>
      </c>
      <c r="M96" s="53" t="s">
        <v>25</v>
      </c>
      <c r="N96" s="53" t="s">
        <v>23</v>
      </c>
      <c r="O96" s="53" t="s">
        <v>24</v>
      </c>
      <c r="P96" s="52" t="s">
        <v>27</v>
      </c>
      <c r="Q96" s="52" t="s">
        <v>27</v>
      </c>
      <c r="R96" s="52" t="s">
        <v>25</v>
      </c>
      <c r="S96" s="52" t="s">
        <v>27</v>
      </c>
      <c r="T96" s="58" t="s">
        <v>27</v>
      </c>
      <c r="U96" s="52" t="s">
        <v>25</v>
      </c>
      <c r="V96" s="53" t="s">
        <v>25</v>
      </c>
      <c r="W96" s="53" t="s">
        <v>25</v>
      </c>
      <c r="X96" s="53" t="s">
        <v>27</v>
      </c>
      <c r="Y96" s="53" t="s">
        <v>25</v>
      </c>
      <c r="Z96" s="53" t="s">
        <v>27</v>
      </c>
      <c r="AA96" s="53" t="s">
        <v>27</v>
      </c>
      <c r="AB96" s="53" t="s">
        <v>25</v>
      </c>
      <c r="AC96" s="53" t="s">
        <v>27</v>
      </c>
      <c r="AD96" s="53" t="s">
        <v>27</v>
      </c>
      <c r="AE96" s="53" t="s">
        <v>25</v>
      </c>
      <c r="AF96" s="53" t="s">
        <v>23</v>
      </c>
      <c r="AG96" s="53" t="s">
        <v>27</v>
      </c>
      <c r="AH96" s="59" t="s">
        <v>27</v>
      </c>
      <c r="AI96" s="59" t="s">
        <v>25</v>
      </c>
      <c r="AJ96" s="59" t="s">
        <v>25</v>
      </c>
      <c r="AK96" s="50">
        <f t="shared" si="28"/>
        <v>1</v>
      </c>
      <c r="AL96" s="8">
        <f t="shared" si="29"/>
        <v>0</v>
      </c>
      <c r="AM96" s="8">
        <f t="shared" si="30"/>
        <v>17</v>
      </c>
      <c r="AN96" s="8">
        <f>COUNTIF(F96:AJ96,"G")</f>
        <v>0</v>
      </c>
      <c r="AO96" s="8">
        <f>COUNTIF(F96:U96,"C/O")*1</f>
        <v>0</v>
      </c>
      <c r="AP96" s="8">
        <f t="shared" si="31"/>
        <v>0</v>
      </c>
      <c r="AQ96" s="8">
        <f t="shared" si="32"/>
        <v>0</v>
      </c>
      <c r="AR96" s="8">
        <f t="shared" si="33"/>
        <v>0</v>
      </c>
      <c r="AS96" s="8">
        <f>COUNTIF(F96:U96,"N+M")*1</f>
        <v>0</v>
      </c>
      <c r="AT96" s="12">
        <f>COUNTIF(F96:U96,"P/O")+COUNTIF(F96:U96,"M/O")+COUNTIF(F96:U96,"E/O")+COUNTIF(F96:U96,"N/O")+COUNTIF(F96:U96,"G/O")</f>
        <v>0</v>
      </c>
      <c r="AU96" s="12">
        <f>COUNTIF(F96:U96,"DD/O")*2</f>
        <v>0</v>
      </c>
      <c r="AV96" s="8">
        <f t="shared" si="34"/>
        <v>3</v>
      </c>
      <c r="AW96" s="8">
        <f>COUNTIF(F96:AJ96,"A")</f>
        <v>10</v>
      </c>
      <c r="AX96" s="12">
        <f>COUNTIF(F96:U96,"P/GH")+COUNTIF(F96:U96,"M/GH")+COUNTIF(F96:U96,"E/GH")+COUNTIF(F96:U96,"N/GH")+COUNTIF(F96:U96,"G/GH")</f>
        <v>0</v>
      </c>
      <c r="AY96" s="8">
        <f>COUNTIF(F96:U96,"GH")*1</f>
        <v>0</v>
      </c>
      <c r="AZ96" s="13">
        <f t="shared" si="35"/>
        <v>18</v>
      </c>
      <c r="BA96" s="16">
        <f t="shared" si="26"/>
        <v>3</v>
      </c>
      <c r="BB96" s="14">
        <f t="shared" si="18"/>
        <v>21</v>
      </c>
      <c r="BC96" s="14">
        <f t="shared" si="19"/>
        <v>0</v>
      </c>
      <c r="BD96" s="14">
        <f t="shared" si="20"/>
        <v>0</v>
      </c>
      <c r="BE96" s="14">
        <f t="shared" si="21"/>
        <v>0</v>
      </c>
      <c r="BF96" s="15"/>
      <c r="BG96" s="15"/>
      <c r="BH96" s="16">
        <f t="shared" si="22"/>
        <v>-21</v>
      </c>
      <c r="BI96" s="4"/>
      <c r="BJ96" s="4">
        <f t="shared" si="23"/>
        <v>0</v>
      </c>
      <c r="BK96" s="4">
        <f t="shared" si="24"/>
        <v>0</v>
      </c>
      <c r="BL96" s="4"/>
      <c r="BM96" s="4">
        <f t="shared" si="25"/>
        <v>0</v>
      </c>
      <c r="BP96" s="37">
        <f t="shared" si="27"/>
        <v>0</v>
      </c>
    </row>
    <row r="97" spans="1:68" x14ac:dyDescent="0.25">
      <c r="A97" s="8">
        <v>88</v>
      </c>
      <c r="B97" s="41" t="s">
        <v>223</v>
      </c>
      <c r="C97" s="74" t="s">
        <v>224</v>
      </c>
      <c r="D97" s="40"/>
      <c r="E97" s="39" t="s">
        <v>191</v>
      </c>
      <c r="F97" s="53" t="s">
        <v>26</v>
      </c>
      <c r="G97" s="53" t="s">
        <v>26</v>
      </c>
      <c r="H97" s="53" t="s">
        <v>26</v>
      </c>
      <c r="I97" s="53" t="s">
        <v>26</v>
      </c>
      <c r="J97" s="53" t="s">
        <v>26</v>
      </c>
      <c r="K97" s="53" t="s">
        <v>23</v>
      </c>
      <c r="L97" s="53" t="s">
        <v>27</v>
      </c>
      <c r="M97" s="53" t="s">
        <v>27</v>
      </c>
      <c r="N97" s="53" t="s">
        <v>27</v>
      </c>
      <c r="O97" s="53" t="s">
        <v>26</v>
      </c>
      <c r="P97" s="53" t="s">
        <v>26</v>
      </c>
      <c r="Q97" s="53" t="s">
        <v>24</v>
      </c>
      <c r="R97" s="52" t="s">
        <v>23</v>
      </c>
      <c r="S97" s="52" t="s">
        <v>26</v>
      </c>
      <c r="T97" s="58" t="s">
        <v>24</v>
      </c>
      <c r="U97" s="52" t="s">
        <v>27</v>
      </c>
      <c r="V97" s="53" t="s">
        <v>26</v>
      </c>
      <c r="W97" s="53" t="s">
        <v>26</v>
      </c>
      <c r="X97" s="53" t="s">
        <v>26</v>
      </c>
      <c r="Y97" s="53" t="s">
        <v>23</v>
      </c>
      <c r="Z97" s="53" t="s">
        <v>26</v>
      </c>
      <c r="AA97" s="53" t="s">
        <v>26</v>
      </c>
      <c r="AB97" s="53" t="s">
        <v>26</v>
      </c>
      <c r="AC97" s="53" t="s">
        <v>26</v>
      </c>
      <c r="AD97" s="53" t="s">
        <v>26</v>
      </c>
      <c r="AE97" s="53" t="s">
        <v>27</v>
      </c>
      <c r="AF97" s="53" t="s">
        <v>23</v>
      </c>
      <c r="AG97" s="53" t="s">
        <v>26</v>
      </c>
      <c r="AH97" s="59" t="s">
        <v>26</v>
      </c>
      <c r="AI97" s="59" t="s">
        <v>26</v>
      </c>
      <c r="AJ97" s="59" t="s">
        <v>26</v>
      </c>
      <c r="AK97" s="50">
        <f t="shared" si="28"/>
        <v>2</v>
      </c>
      <c r="AL97" s="8">
        <f t="shared" si="29"/>
        <v>20</v>
      </c>
      <c r="AM97" s="8">
        <f t="shared" si="30"/>
        <v>5</v>
      </c>
      <c r="AN97" s="8">
        <f>COUNTIF(F97:AJ97,"G")</f>
        <v>0</v>
      </c>
      <c r="AO97" s="8">
        <f>COUNTIF(F97:U97,"C/O")*1</f>
        <v>0</v>
      </c>
      <c r="AP97" s="8">
        <f t="shared" si="31"/>
        <v>0</v>
      </c>
      <c r="AQ97" s="8">
        <f t="shared" si="32"/>
        <v>0</v>
      </c>
      <c r="AR97" s="8">
        <f t="shared" si="33"/>
        <v>0</v>
      </c>
      <c r="AS97" s="8">
        <f>COUNTIF(F97:U97,"N+M")*1</f>
        <v>0</v>
      </c>
      <c r="AT97" s="12">
        <f>COUNTIF(F97:U97,"P/O")+COUNTIF(F97:U97,"M/O")+COUNTIF(F97:U97,"E/O")+COUNTIF(F97:U97,"N/O")+COUNTIF(F97:U97,"G/O")</f>
        <v>0</v>
      </c>
      <c r="AU97" s="12">
        <f>COUNTIF(F97:U97,"DD/O")*2</f>
        <v>0</v>
      </c>
      <c r="AV97" s="8">
        <f t="shared" si="34"/>
        <v>4</v>
      </c>
      <c r="AW97" s="8">
        <f>COUNTIF(F97:AJ97,"A")</f>
        <v>0</v>
      </c>
      <c r="AX97" s="12">
        <f>COUNTIF(F97:U97,"P/GH")+COUNTIF(F97:U97,"M/GH")+COUNTIF(F97:U97,"E/GH")+COUNTIF(F97:U97,"N/GH")+COUNTIF(F97:U97,"G/GH")</f>
        <v>0</v>
      </c>
      <c r="AY97" s="8">
        <f>COUNTIF(F97:U97,"GH")*1</f>
        <v>0</v>
      </c>
      <c r="AZ97" s="13">
        <f t="shared" si="35"/>
        <v>27</v>
      </c>
      <c r="BA97" s="16">
        <f t="shared" si="26"/>
        <v>4</v>
      </c>
      <c r="BB97" s="14">
        <f t="shared" si="18"/>
        <v>31</v>
      </c>
      <c r="BC97" s="14">
        <f t="shared" si="19"/>
        <v>0</v>
      </c>
      <c r="BD97" s="14">
        <f t="shared" si="20"/>
        <v>0</v>
      </c>
      <c r="BE97" s="14">
        <f t="shared" si="21"/>
        <v>0</v>
      </c>
      <c r="BF97" s="15"/>
      <c r="BG97" s="15"/>
      <c r="BH97" s="16">
        <f t="shared" si="22"/>
        <v>-31</v>
      </c>
      <c r="BI97" s="4"/>
      <c r="BJ97" s="4">
        <f t="shared" si="23"/>
        <v>0</v>
      </c>
      <c r="BK97" s="4">
        <f t="shared" si="24"/>
        <v>0</v>
      </c>
      <c r="BL97" s="4"/>
      <c r="BM97" s="4">
        <f t="shared" si="25"/>
        <v>0</v>
      </c>
      <c r="BP97" s="37">
        <f t="shared" si="27"/>
        <v>0.5</v>
      </c>
    </row>
    <row r="98" spans="1:68" x14ac:dyDescent="0.25">
      <c r="A98" s="8">
        <v>89</v>
      </c>
      <c r="B98" s="41" t="s">
        <v>225</v>
      </c>
      <c r="C98" s="74" t="s">
        <v>29</v>
      </c>
      <c r="D98" s="40"/>
      <c r="E98" s="39" t="s">
        <v>191</v>
      </c>
      <c r="F98" s="53" t="s">
        <v>23</v>
      </c>
      <c r="G98" s="53" t="s">
        <v>27</v>
      </c>
      <c r="H98" s="53" t="s">
        <v>27</v>
      </c>
      <c r="I98" s="53" t="s">
        <v>27</v>
      </c>
      <c r="J98" s="53" t="s">
        <v>26</v>
      </c>
      <c r="K98" s="53" t="s">
        <v>26</v>
      </c>
      <c r="L98" s="53" t="s">
        <v>26</v>
      </c>
      <c r="M98" s="53" t="s">
        <v>23</v>
      </c>
      <c r="N98" s="53" t="s">
        <v>26</v>
      </c>
      <c r="O98" s="53" t="s">
        <v>25</v>
      </c>
      <c r="P98" s="53" t="s">
        <v>27</v>
      </c>
      <c r="Q98" s="53" t="s">
        <v>25</v>
      </c>
      <c r="R98" s="53" t="s">
        <v>27</v>
      </c>
      <c r="S98" s="53" t="s">
        <v>25</v>
      </c>
      <c r="T98" s="75" t="s">
        <v>26</v>
      </c>
      <c r="U98" s="53" t="s">
        <v>26</v>
      </c>
      <c r="V98" s="53" t="s">
        <v>23</v>
      </c>
      <c r="W98" s="53" t="s">
        <v>27</v>
      </c>
      <c r="X98" s="53" t="s">
        <v>27</v>
      </c>
      <c r="Y98" s="53" t="s">
        <v>27</v>
      </c>
      <c r="Z98" s="53" t="s">
        <v>27</v>
      </c>
      <c r="AA98" s="53" t="s">
        <v>25</v>
      </c>
      <c r="AB98" s="53" t="s">
        <v>25</v>
      </c>
      <c r="AC98" s="53" t="s">
        <v>27</v>
      </c>
      <c r="AD98" s="53" t="s">
        <v>25</v>
      </c>
      <c r="AE98" s="53" t="s">
        <v>25</v>
      </c>
      <c r="AF98" s="53" t="s">
        <v>27</v>
      </c>
      <c r="AG98" s="53" t="s">
        <v>27</v>
      </c>
      <c r="AH98" s="59" t="s">
        <v>27</v>
      </c>
      <c r="AI98" s="59" t="s">
        <v>27</v>
      </c>
      <c r="AJ98" s="59" t="s">
        <v>23</v>
      </c>
      <c r="AK98" s="50">
        <f t="shared" si="28"/>
        <v>0</v>
      </c>
      <c r="AL98" s="8">
        <f t="shared" si="29"/>
        <v>6</v>
      </c>
      <c r="AM98" s="8">
        <f t="shared" si="30"/>
        <v>14</v>
      </c>
      <c r="AN98" s="8">
        <f>COUNTIF(F98:AJ98,"G")</f>
        <v>0</v>
      </c>
      <c r="AO98" s="8">
        <f>COUNTIF(F98:U98,"C/O")*1</f>
        <v>0</v>
      </c>
      <c r="AP98" s="8">
        <f t="shared" si="31"/>
        <v>0</v>
      </c>
      <c r="AQ98" s="8">
        <f t="shared" si="32"/>
        <v>0</v>
      </c>
      <c r="AR98" s="8">
        <f t="shared" si="33"/>
        <v>0</v>
      </c>
      <c r="AS98" s="8">
        <f>COUNTIF(F98:U98,"N+M")*1</f>
        <v>0</v>
      </c>
      <c r="AT98" s="12">
        <f>COUNTIF(F98:U98,"P/O")+COUNTIF(F98:U98,"M/O")+COUNTIF(F98:U98,"E/O")+COUNTIF(F98:U98,"N/O")+COUNTIF(F98:U98,"G/O")</f>
        <v>0</v>
      </c>
      <c r="AU98" s="12">
        <f>COUNTIF(F98:U98,"DD/O")*2</f>
        <v>0</v>
      </c>
      <c r="AV98" s="8">
        <f t="shared" si="34"/>
        <v>4</v>
      </c>
      <c r="AW98" s="8">
        <f>COUNTIF(F98:AJ98,"A")</f>
        <v>7</v>
      </c>
      <c r="AX98" s="12">
        <f>COUNTIF(F98:U98,"P/GH")+COUNTIF(F98:U98,"M/GH")+COUNTIF(F98:U98,"E/GH")+COUNTIF(F98:U98,"N/GH")+COUNTIF(F98:U98,"G/GH")</f>
        <v>0</v>
      </c>
      <c r="AY98" s="8">
        <f>COUNTIF(F98:U98,"GH")*1</f>
        <v>0</v>
      </c>
      <c r="AZ98" s="13">
        <f t="shared" si="35"/>
        <v>20</v>
      </c>
      <c r="BA98" s="16">
        <f t="shared" si="26"/>
        <v>4</v>
      </c>
      <c r="BB98" s="14">
        <f t="shared" si="18"/>
        <v>24</v>
      </c>
      <c r="BC98" s="14">
        <f t="shared" si="19"/>
        <v>0</v>
      </c>
      <c r="BD98" s="14">
        <f t="shared" si="20"/>
        <v>0</v>
      </c>
      <c r="BE98" s="14">
        <f t="shared" si="21"/>
        <v>0</v>
      </c>
      <c r="BF98" s="15"/>
      <c r="BG98" s="15"/>
      <c r="BH98" s="16">
        <f t="shared" si="22"/>
        <v>-24</v>
      </c>
      <c r="BI98" s="4"/>
      <c r="BJ98" s="4">
        <f t="shared" si="23"/>
        <v>0</v>
      </c>
      <c r="BK98" s="4">
        <f t="shared" si="24"/>
        <v>0</v>
      </c>
      <c r="BL98" s="4"/>
      <c r="BM98" s="4">
        <f t="shared" si="25"/>
        <v>0</v>
      </c>
      <c r="BP98" s="37">
        <f t="shared" si="27"/>
        <v>-0.66666666666666652</v>
      </c>
    </row>
    <row r="99" spans="1:68" x14ac:dyDescent="0.25">
      <c r="A99" s="8">
        <v>90</v>
      </c>
      <c r="B99" s="41" t="s">
        <v>226</v>
      </c>
      <c r="C99" s="74" t="s">
        <v>194</v>
      </c>
      <c r="D99" s="40"/>
      <c r="E99" s="39" t="s">
        <v>191</v>
      </c>
      <c r="F99" s="53" t="s">
        <v>27</v>
      </c>
      <c r="G99" s="53" t="s">
        <v>25</v>
      </c>
      <c r="H99" s="53" t="s">
        <v>25</v>
      </c>
      <c r="I99" s="53" t="s">
        <v>27</v>
      </c>
      <c r="J99" s="53" t="s">
        <v>25</v>
      </c>
      <c r="K99" s="53" t="s">
        <v>26</v>
      </c>
      <c r="L99" s="53" t="s">
        <v>26</v>
      </c>
      <c r="M99" s="53" t="s">
        <v>26</v>
      </c>
      <c r="N99" s="53" t="s">
        <v>23</v>
      </c>
      <c r="O99" s="53" t="s">
        <v>26</v>
      </c>
      <c r="P99" s="53" t="s">
        <v>26</v>
      </c>
      <c r="Q99" s="53" t="s">
        <v>26</v>
      </c>
      <c r="R99" s="53" t="s">
        <v>24</v>
      </c>
      <c r="S99" s="53" t="s">
        <v>26</v>
      </c>
      <c r="T99" s="75" t="s">
        <v>26</v>
      </c>
      <c r="U99" s="53" t="s">
        <v>23</v>
      </c>
      <c r="V99" s="53" t="s">
        <v>26</v>
      </c>
      <c r="W99" s="53" t="s">
        <v>24</v>
      </c>
      <c r="X99" s="53" t="s">
        <v>26</v>
      </c>
      <c r="Y99" s="53" t="s">
        <v>26</v>
      </c>
      <c r="Z99" s="53" t="s">
        <v>25</v>
      </c>
      <c r="AA99" s="53" t="s">
        <v>26</v>
      </c>
      <c r="AB99" s="53" t="s">
        <v>23</v>
      </c>
      <c r="AC99" s="53" t="s">
        <v>26</v>
      </c>
      <c r="AD99" s="53" t="s">
        <v>25</v>
      </c>
      <c r="AE99" s="53" t="s">
        <v>26</v>
      </c>
      <c r="AF99" s="53" t="s">
        <v>26</v>
      </c>
      <c r="AG99" s="53" t="s">
        <v>26</v>
      </c>
      <c r="AH99" s="59" t="s">
        <v>26</v>
      </c>
      <c r="AI99" s="59" t="s">
        <v>23</v>
      </c>
      <c r="AJ99" s="59" t="s">
        <v>26</v>
      </c>
      <c r="AK99" s="50">
        <f t="shared" si="28"/>
        <v>2</v>
      </c>
      <c r="AL99" s="8">
        <f t="shared" si="29"/>
        <v>18</v>
      </c>
      <c r="AM99" s="8">
        <f t="shared" si="30"/>
        <v>2</v>
      </c>
      <c r="AN99" s="8">
        <f>COUNTIF(F99:AJ99,"G")</f>
        <v>0</v>
      </c>
      <c r="AO99" s="8">
        <f>COUNTIF(F99:U99,"C/O")*1</f>
        <v>0</v>
      </c>
      <c r="AP99" s="8">
        <f t="shared" si="31"/>
        <v>0</v>
      </c>
      <c r="AQ99" s="8">
        <f t="shared" si="32"/>
        <v>0</v>
      </c>
      <c r="AR99" s="8">
        <f t="shared" si="33"/>
        <v>0</v>
      </c>
      <c r="AS99" s="8">
        <f>COUNTIF(F99:U99,"N+M")*1</f>
        <v>0</v>
      </c>
      <c r="AT99" s="12">
        <f>COUNTIF(F99:U99,"P/O")+COUNTIF(F99:U99,"M/O")+COUNTIF(F99:U99,"E/O")+COUNTIF(F99:U99,"N/O")+COUNTIF(F99:U99,"G/O")</f>
        <v>0</v>
      </c>
      <c r="AU99" s="12">
        <f>COUNTIF(F99:U99,"DD/O")*2</f>
        <v>0</v>
      </c>
      <c r="AV99" s="8">
        <f t="shared" si="34"/>
        <v>4</v>
      </c>
      <c r="AW99" s="8">
        <f>COUNTIF(F99:AJ99,"A")</f>
        <v>5</v>
      </c>
      <c r="AX99" s="12">
        <f>COUNTIF(F99:U99,"P/GH")+COUNTIF(F99:U99,"M/GH")+COUNTIF(F99:U99,"E/GH")+COUNTIF(F99:U99,"N/GH")+COUNTIF(F99:U99,"G/GH")</f>
        <v>0</v>
      </c>
      <c r="AY99" s="8">
        <f>COUNTIF(F99:U99,"GH")*1</f>
        <v>0</v>
      </c>
      <c r="AZ99" s="13">
        <f t="shared" si="35"/>
        <v>22</v>
      </c>
      <c r="BA99" s="16">
        <f t="shared" si="26"/>
        <v>4</v>
      </c>
      <c r="BB99" s="31">
        <f t="shared" si="18"/>
        <v>26</v>
      </c>
      <c r="BC99" s="31">
        <f t="shared" si="19"/>
        <v>0</v>
      </c>
      <c r="BD99" s="31">
        <f t="shared" si="20"/>
        <v>0</v>
      </c>
      <c r="BE99" s="31">
        <f t="shared" si="21"/>
        <v>0</v>
      </c>
      <c r="BF99" s="17"/>
      <c r="BG99" s="17"/>
      <c r="BH99" s="23">
        <f t="shared" si="22"/>
        <v>-26</v>
      </c>
      <c r="BJ99">
        <f t="shared" si="23"/>
        <v>0</v>
      </c>
      <c r="BK99">
        <f t="shared" si="24"/>
        <v>0</v>
      </c>
      <c r="BM99">
        <f t="shared" si="25"/>
        <v>0</v>
      </c>
      <c r="BP99" s="37">
        <f t="shared" si="27"/>
        <v>-0.33333333333333348</v>
      </c>
    </row>
    <row r="100" spans="1:68" x14ac:dyDescent="0.25">
      <c r="A100" s="8">
        <v>91</v>
      </c>
      <c r="B100" s="41" t="s">
        <v>229</v>
      </c>
      <c r="C100" s="74" t="s">
        <v>228</v>
      </c>
      <c r="D100" s="40"/>
      <c r="E100" s="39" t="s">
        <v>191</v>
      </c>
      <c r="F100" s="52" t="s">
        <v>26</v>
      </c>
      <c r="G100" s="52" t="s">
        <v>26</v>
      </c>
      <c r="H100" s="52" t="s">
        <v>26</v>
      </c>
      <c r="I100" s="52" t="s">
        <v>26</v>
      </c>
      <c r="J100" s="52" t="s">
        <v>26</v>
      </c>
      <c r="K100" s="52" t="s">
        <v>23</v>
      </c>
      <c r="L100" s="52" t="s">
        <v>26</v>
      </c>
      <c r="M100" s="52" t="s">
        <v>26</v>
      </c>
      <c r="N100" s="52" t="s">
        <v>26</v>
      </c>
      <c r="O100" s="52" t="s">
        <v>24</v>
      </c>
      <c r="P100" s="52" t="s">
        <v>26</v>
      </c>
      <c r="Q100" s="52" t="s">
        <v>26</v>
      </c>
      <c r="R100" s="52" t="s">
        <v>23</v>
      </c>
      <c r="S100" s="52" t="s">
        <v>24</v>
      </c>
      <c r="T100" s="58" t="s">
        <v>26</v>
      </c>
      <c r="U100" s="52" t="s">
        <v>24</v>
      </c>
      <c r="V100" s="53" t="s">
        <v>27</v>
      </c>
      <c r="W100" s="53" t="s">
        <v>26</v>
      </c>
      <c r="X100" s="53" t="s">
        <v>24</v>
      </c>
      <c r="Y100" s="53" t="s">
        <v>23</v>
      </c>
      <c r="Z100" s="53" t="s">
        <v>26</v>
      </c>
      <c r="AA100" s="53" t="s">
        <v>26</v>
      </c>
      <c r="AB100" s="53" t="s">
        <v>27</v>
      </c>
      <c r="AC100" s="53" t="s">
        <v>26</v>
      </c>
      <c r="AD100" s="53" t="s">
        <v>26</v>
      </c>
      <c r="AE100" s="53" t="s">
        <v>26</v>
      </c>
      <c r="AF100" s="53" t="s">
        <v>23</v>
      </c>
      <c r="AG100" s="53" t="s">
        <v>26</v>
      </c>
      <c r="AH100" s="59" t="s">
        <v>26</v>
      </c>
      <c r="AI100" s="59" t="s">
        <v>26</v>
      </c>
      <c r="AJ100" s="59" t="s">
        <v>26</v>
      </c>
      <c r="AK100" s="50">
        <f t="shared" si="28"/>
        <v>4</v>
      </c>
      <c r="AL100" s="8">
        <f t="shared" si="29"/>
        <v>21</v>
      </c>
      <c r="AM100" s="8">
        <f t="shared" si="30"/>
        <v>2</v>
      </c>
      <c r="AN100" s="8">
        <f>COUNTIF(F100:AJ100,"G")</f>
        <v>0</v>
      </c>
      <c r="AO100" s="8">
        <f>COUNTIF(F100:U100,"C/O")*1</f>
        <v>0</v>
      </c>
      <c r="AP100" s="8">
        <f t="shared" si="31"/>
        <v>0</v>
      </c>
      <c r="AQ100" s="8">
        <f t="shared" si="32"/>
        <v>0</v>
      </c>
      <c r="AR100" s="8">
        <f t="shared" si="33"/>
        <v>0</v>
      </c>
      <c r="AS100" s="8">
        <f>COUNTIF(F100:U100,"N+M")*1</f>
        <v>0</v>
      </c>
      <c r="AT100" s="12">
        <f>COUNTIF(F100:U100,"P/O")+COUNTIF(F100:U100,"M/O")+COUNTIF(F100:U100,"E/O")+COUNTIF(F100:U100,"N/O")+COUNTIF(F100:U100,"G/O")</f>
        <v>0</v>
      </c>
      <c r="AU100" s="12">
        <f>COUNTIF(F100:U100,"DD/O")*2</f>
        <v>0</v>
      </c>
      <c r="AV100" s="8">
        <f t="shared" si="34"/>
        <v>4</v>
      </c>
      <c r="AW100" s="8">
        <f>COUNTIF(F100:AJ100,"A")</f>
        <v>0</v>
      </c>
      <c r="AX100" s="12">
        <f>COUNTIF(F100:U100,"P/GH")+COUNTIF(F100:U100,"M/GH")+COUNTIF(F100:U100,"E/GH")+COUNTIF(F100:U100,"N/GH")+COUNTIF(F100:U100,"G/GH")</f>
        <v>0</v>
      </c>
      <c r="AY100" s="8">
        <f>COUNTIF(F100:U100,"GH")*1</f>
        <v>0</v>
      </c>
      <c r="AZ100" s="13">
        <f t="shared" si="35"/>
        <v>27</v>
      </c>
      <c r="BA100" s="16">
        <f t="shared" si="26"/>
        <v>4</v>
      </c>
      <c r="BB100" s="14">
        <f t="shared" si="18"/>
        <v>31</v>
      </c>
      <c r="BC100" s="14">
        <f t="shared" si="19"/>
        <v>0</v>
      </c>
      <c r="BD100" s="14">
        <f t="shared" si="20"/>
        <v>0</v>
      </c>
      <c r="BE100" s="14">
        <f t="shared" si="21"/>
        <v>0</v>
      </c>
      <c r="BF100" s="17"/>
      <c r="BG100" s="15"/>
      <c r="BH100" s="16">
        <f t="shared" si="22"/>
        <v>-31</v>
      </c>
      <c r="BI100" s="4"/>
      <c r="BJ100" s="4">
        <f t="shared" si="23"/>
        <v>0</v>
      </c>
      <c r="BK100" s="4">
        <f t="shared" si="24"/>
        <v>0</v>
      </c>
      <c r="BL100" s="4"/>
      <c r="BM100" s="4">
        <f t="shared" si="25"/>
        <v>0</v>
      </c>
      <c r="BP100" s="37">
        <f t="shared" si="27"/>
        <v>0.5</v>
      </c>
    </row>
    <row r="101" spans="1:68" x14ac:dyDescent="0.25">
      <c r="A101" s="8">
        <v>92</v>
      </c>
      <c r="B101" s="41" t="s">
        <v>231</v>
      </c>
      <c r="C101" s="74" t="s">
        <v>230</v>
      </c>
      <c r="D101" s="40"/>
      <c r="E101" s="39" t="s">
        <v>191</v>
      </c>
      <c r="F101" s="52" t="s">
        <v>27</v>
      </c>
      <c r="G101" s="52" t="s">
        <v>25</v>
      </c>
      <c r="H101" s="52" t="s">
        <v>25</v>
      </c>
      <c r="I101" s="52" t="s">
        <v>27</v>
      </c>
      <c r="J101" s="52" t="s">
        <v>23</v>
      </c>
      <c r="K101" s="52" t="s">
        <v>27</v>
      </c>
      <c r="L101" s="52" t="s">
        <v>27</v>
      </c>
      <c r="M101" s="52" t="s">
        <v>27</v>
      </c>
      <c r="N101" s="52" t="s">
        <v>27</v>
      </c>
      <c r="O101" s="52" t="s">
        <v>25</v>
      </c>
      <c r="P101" s="52" t="s">
        <v>26</v>
      </c>
      <c r="Q101" s="52" t="s">
        <v>25</v>
      </c>
      <c r="R101" s="52" t="s">
        <v>25</v>
      </c>
      <c r="S101" s="52" t="s">
        <v>25</v>
      </c>
      <c r="T101" s="58" t="s">
        <v>25</v>
      </c>
      <c r="U101" s="52" t="s">
        <v>25</v>
      </c>
      <c r="V101" s="53" t="s">
        <v>25</v>
      </c>
      <c r="W101" s="53" t="s">
        <v>25</v>
      </c>
      <c r="X101" s="53" t="s">
        <v>25</v>
      </c>
      <c r="Y101" s="53" t="s">
        <v>25</v>
      </c>
      <c r="Z101" s="53" t="s">
        <v>25</v>
      </c>
      <c r="AA101" s="53" t="s">
        <v>25</v>
      </c>
      <c r="AB101" s="53" t="s">
        <v>25</v>
      </c>
      <c r="AC101" s="53" t="s">
        <v>25</v>
      </c>
      <c r="AD101" s="53" t="s">
        <v>25</v>
      </c>
      <c r="AE101" s="53" t="s">
        <v>25</v>
      </c>
      <c r="AF101" s="53" t="s">
        <v>25</v>
      </c>
      <c r="AG101" s="53" t="s">
        <v>25</v>
      </c>
      <c r="AH101" s="59" t="s">
        <v>25</v>
      </c>
      <c r="AI101" s="59" t="s">
        <v>25</v>
      </c>
      <c r="AJ101" s="59" t="s">
        <v>25</v>
      </c>
      <c r="AK101" s="50">
        <f t="shared" si="28"/>
        <v>0</v>
      </c>
      <c r="AL101" s="8">
        <f t="shared" si="29"/>
        <v>1</v>
      </c>
      <c r="AM101" s="8">
        <f t="shared" si="30"/>
        <v>6</v>
      </c>
      <c r="AN101" s="8">
        <f>COUNTIF(F101:AJ101,"G")</f>
        <v>0</v>
      </c>
      <c r="AO101" s="8">
        <f>COUNTIF(F101:U101,"C/O")*1</f>
        <v>0</v>
      </c>
      <c r="AP101" s="8">
        <f t="shared" si="31"/>
        <v>0</v>
      </c>
      <c r="AQ101" s="8">
        <f t="shared" si="32"/>
        <v>0</v>
      </c>
      <c r="AR101" s="8">
        <f t="shared" si="33"/>
        <v>0</v>
      </c>
      <c r="AS101" s="8">
        <f>COUNTIF(F101:U101,"N+M")*1</f>
        <v>0</v>
      </c>
      <c r="AT101" s="12">
        <f>COUNTIF(F101:U101,"P/O")+COUNTIF(F101:U101,"M/O")+COUNTIF(F101:U101,"E/O")+COUNTIF(F101:U101,"N/O")+COUNTIF(F101:U101,"G/O")</f>
        <v>0</v>
      </c>
      <c r="AU101" s="12">
        <f>COUNTIF(F101:U101,"DD/O")*2</f>
        <v>0</v>
      </c>
      <c r="AV101" s="8">
        <f t="shared" si="34"/>
        <v>1</v>
      </c>
      <c r="AW101" s="8">
        <f>COUNTIF(F101:AJ101,"A")</f>
        <v>23</v>
      </c>
      <c r="AX101" s="12">
        <f>COUNTIF(F101:U101,"P/GH")+COUNTIF(F101:U101,"M/GH")+COUNTIF(F101:U101,"E/GH")+COUNTIF(F101:U101,"N/GH")+COUNTIF(F101:U101,"G/GH")</f>
        <v>0</v>
      </c>
      <c r="AY101" s="8">
        <f>COUNTIF(F101:U101,"GH")*1</f>
        <v>0</v>
      </c>
      <c r="AZ101" s="13">
        <f t="shared" si="35"/>
        <v>7</v>
      </c>
      <c r="BA101" s="16">
        <f t="shared" si="26"/>
        <v>1</v>
      </c>
      <c r="BB101" s="14">
        <f t="shared" si="18"/>
        <v>8</v>
      </c>
      <c r="BC101" s="14">
        <f t="shared" si="19"/>
        <v>0</v>
      </c>
      <c r="BD101" s="14">
        <f t="shared" si="20"/>
        <v>0</v>
      </c>
      <c r="BE101" s="14">
        <f t="shared" si="21"/>
        <v>0</v>
      </c>
      <c r="BF101" s="15"/>
      <c r="BG101" s="15"/>
      <c r="BH101" s="16">
        <f t="shared" si="22"/>
        <v>-8</v>
      </c>
      <c r="BI101" s="4"/>
      <c r="BJ101" s="4">
        <f t="shared" si="23"/>
        <v>0</v>
      </c>
      <c r="BK101" s="4">
        <f t="shared" si="24"/>
        <v>0</v>
      </c>
      <c r="BL101" s="4"/>
      <c r="BM101" s="4">
        <f t="shared" si="25"/>
        <v>0</v>
      </c>
      <c r="BP101" s="37">
        <f t="shared" si="27"/>
        <v>0.16666666666666674</v>
      </c>
    </row>
    <row r="102" spans="1:68" x14ac:dyDescent="0.25">
      <c r="A102" s="8">
        <v>93</v>
      </c>
      <c r="B102" s="41" t="s">
        <v>233</v>
      </c>
      <c r="C102" s="74" t="s">
        <v>232</v>
      </c>
      <c r="D102" s="40"/>
      <c r="E102" s="39" t="s">
        <v>191</v>
      </c>
      <c r="F102" s="52" t="s">
        <v>24</v>
      </c>
      <c r="G102" s="52" t="s">
        <v>24</v>
      </c>
      <c r="H102" s="52" t="s">
        <v>24</v>
      </c>
      <c r="I102" s="52" t="s">
        <v>23</v>
      </c>
      <c r="J102" s="52" t="s">
        <v>26</v>
      </c>
      <c r="K102" s="52" t="s">
        <v>26</v>
      </c>
      <c r="L102" s="52" t="s">
        <v>26</v>
      </c>
      <c r="M102" s="52" t="s">
        <v>26</v>
      </c>
      <c r="N102" s="52" t="s">
        <v>25</v>
      </c>
      <c r="O102" s="52" t="s">
        <v>23</v>
      </c>
      <c r="P102" s="52" t="s">
        <v>26</v>
      </c>
      <c r="Q102" s="52" t="s">
        <v>26</v>
      </c>
      <c r="R102" s="52" t="s">
        <v>26</v>
      </c>
      <c r="S102" s="52" t="s">
        <v>26</v>
      </c>
      <c r="T102" s="58" t="s">
        <v>26</v>
      </c>
      <c r="U102" s="52" t="s">
        <v>26</v>
      </c>
      <c r="V102" s="53" t="s">
        <v>26</v>
      </c>
      <c r="W102" s="53" t="s">
        <v>23</v>
      </c>
      <c r="X102" s="53" t="s">
        <v>26</v>
      </c>
      <c r="Y102" s="53" t="s">
        <v>26</v>
      </c>
      <c r="Z102" s="53" t="s">
        <v>24</v>
      </c>
      <c r="AA102" s="53" t="s">
        <v>26</v>
      </c>
      <c r="AB102" s="53" t="s">
        <v>26</v>
      </c>
      <c r="AC102" s="53" t="s">
        <v>26</v>
      </c>
      <c r="AD102" s="53" t="s">
        <v>23</v>
      </c>
      <c r="AE102" s="53" t="s">
        <v>26</v>
      </c>
      <c r="AF102" s="53" t="s">
        <v>26</v>
      </c>
      <c r="AG102" s="53" t="s">
        <v>26</v>
      </c>
      <c r="AH102" s="59" t="s">
        <v>26</v>
      </c>
      <c r="AI102" s="59" t="s">
        <v>26</v>
      </c>
      <c r="AJ102" s="59" t="s">
        <v>26</v>
      </c>
      <c r="AK102" s="50">
        <f t="shared" si="28"/>
        <v>4</v>
      </c>
      <c r="AL102" s="8">
        <f t="shared" si="29"/>
        <v>22</v>
      </c>
      <c r="AM102" s="8">
        <f t="shared" si="30"/>
        <v>0</v>
      </c>
      <c r="AN102" s="8">
        <f>COUNTIF(F102:AJ102,"G")</f>
        <v>0</v>
      </c>
      <c r="AO102" s="8">
        <f>COUNTIF(F102:U102,"C/O")*1</f>
        <v>0</v>
      </c>
      <c r="AP102" s="8">
        <f t="shared" si="31"/>
        <v>0</v>
      </c>
      <c r="AQ102" s="8">
        <f t="shared" si="32"/>
        <v>0</v>
      </c>
      <c r="AR102" s="8">
        <f t="shared" si="33"/>
        <v>0</v>
      </c>
      <c r="AS102" s="8">
        <f>COUNTIF(F102:U102,"N+M")*1</f>
        <v>0</v>
      </c>
      <c r="AT102" s="12">
        <f>COUNTIF(F102:U102,"P/O")+COUNTIF(F102:U102,"M/O")+COUNTIF(F102:U102,"E/O")+COUNTIF(F102:U102,"N/O")+COUNTIF(F102:U102,"G/O")</f>
        <v>0</v>
      </c>
      <c r="AU102" s="12">
        <f>COUNTIF(F102:U102,"DD/O")*2</f>
        <v>0</v>
      </c>
      <c r="AV102" s="8">
        <f t="shared" si="34"/>
        <v>4</v>
      </c>
      <c r="AW102" s="8">
        <f>COUNTIF(F102:AJ102,"A")</f>
        <v>1</v>
      </c>
      <c r="AX102" s="12">
        <f>COUNTIF(F102:U102,"P/GH")+COUNTIF(F102:U102,"M/GH")+COUNTIF(F102:U102,"E/GH")+COUNTIF(F102:U102,"N/GH")+COUNTIF(F102:U102,"G/GH")</f>
        <v>0</v>
      </c>
      <c r="AY102" s="8">
        <f>COUNTIF(F102:U102,"GH")*1</f>
        <v>0</v>
      </c>
      <c r="AZ102" s="13">
        <f t="shared" si="35"/>
        <v>26</v>
      </c>
      <c r="BA102" s="16">
        <f t="shared" si="26"/>
        <v>4</v>
      </c>
      <c r="BB102" s="14">
        <f t="shared" si="18"/>
        <v>30</v>
      </c>
      <c r="BC102" s="14">
        <f t="shared" si="19"/>
        <v>0</v>
      </c>
      <c r="BD102" s="14">
        <f t="shared" si="20"/>
        <v>0</v>
      </c>
      <c r="BE102" s="14">
        <f t="shared" si="21"/>
        <v>0</v>
      </c>
      <c r="BF102" s="15"/>
      <c r="BG102" s="15"/>
      <c r="BH102" s="16">
        <f t="shared" si="22"/>
        <v>-30</v>
      </c>
      <c r="BI102" s="4"/>
      <c r="BJ102" s="4">
        <f t="shared" si="23"/>
        <v>0</v>
      </c>
      <c r="BK102" s="4">
        <f t="shared" si="24"/>
        <v>0</v>
      </c>
      <c r="BL102" s="4"/>
      <c r="BM102" s="4">
        <f t="shared" si="25"/>
        <v>0</v>
      </c>
      <c r="BP102" s="37">
        <f t="shared" si="27"/>
        <v>0.33333333333333304</v>
      </c>
    </row>
    <row r="103" spans="1:68" x14ac:dyDescent="0.25">
      <c r="A103" s="19">
        <v>94</v>
      </c>
      <c r="B103" s="82" t="s">
        <v>234</v>
      </c>
      <c r="C103" s="83" t="s">
        <v>176</v>
      </c>
      <c r="D103" s="84"/>
      <c r="E103" s="85" t="s">
        <v>191</v>
      </c>
      <c r="F103" s="68" t="s">
        <v>25</v>
      </c>
      <c r="G103" s="68" t="s">
        <v>25</v>
      </c>
      <c r="H103" s="68" t="s">
        <v>25</v>
      </c>
      <c r="I103" s="68" t="s">
        <v>25</v>
      </c>
      <c r="J103" s="68" t="s">
        <v>25</v>
      </c>
      <c r="K103" s="68" t="s">
        <v>25</v>
      </c>
      <c r="L103" s="68" t="s">
        <v>25</v>
      </c>
      <c r="M103" s="68" t="s">
        <v>25</v>
      </c>
      <c r="N103" s="68" t="s">
        <v>25</v>
      </c>
      <c r="O103" s="68" t="s">
        <v>25</v>
      </c>
      <c r="P103" s="68" t="s">
        <v>25</v>
      </c>
      <c r="Q103" s="68" t="s">
        <v>25</v>
      </c>
      <c r="R103" s="68" t="s">
        <v>25</v>
      </c>
      <c r="S103" s="68" t="s">
        <v>25</v>
      </c>
      <c r="T103" s="68" t="s">
        <v>25</v>
      </c>
      <c r="U103" s="68" t="s">
        <v>24</v>
      </c>
      <c r="V103" s="86" t="s">
        <v>25</v>
      </c>
      <c r="W103" s="86" t="s">
        <v>24</v>
      </c>
      <c r="X103" s="86" t="s">
        <v>24</v>
      </c>
      <c r="Y103" s="86" t="s">
        <v>24</v>
      </c>
      <c r="Z103" s="86" t="s">
        <v>24</v>
      </c>
      <c r="AA103" s="86" t="s">
        <v>23</v>
      </c>
      <c r="AB103" s="86" t="s">
        <v>24</v>
      </c>
      <c r="AC103" s="86" t="s">
        <v>24</v>
      </c>
      <c r="AD103" s="86" t="s">
        <v>24</v>
      </c>
      <c r="AE103" s="86" t="s">
        <v>24</v>
      </c>
      <c r="AF103" s="86" t="s">
        <v>24</v>
      </c>
      <c r="AG103" s="86" t="s">
        <v>24</v>
      </c>
      <c r="AH103" s="86" t="s">
        <v>23</v>
      </c>
      <c r="AI103" s="86" t="s">
        <v>24</v>
      </c>
      <c r="AJ103" s="86" t="s">
        <v>24</v>
      </c>
      <c r="AK103" s="87">
        <f t="shared" si="28"/>
        <v>13</v>
      </c>
      <c r="AL103" s="19">
        <f t="shared" si="29"/>
        <v>0</v>
      </c>
      <c r="AM103" s="19">
        <f t="shared" si="30"/>
        <v>0</v>
      </c>
      <c r="AN103" s="19">
        <f>COUNTIF(F103:AJ103,"G")</f>
        <v>0</v>
      </c>
      <c r="AO103" s="19">
        <f>COUNTIF(F103:U103,"C/O")*1</f>
        <v>0</v>
      </c>
      <c r="AP103" s="19">
        <f t="shared" si="31"/>
        <v>0</v>
      </c>
      <c r="AQ103" s="19">
        <f t="shared" si="32"/>
        <v>0</v>
      </c>
      <c r="AR103" s="19">
        <f t="shared" si="33"/>
        <v>0</v>
      </c>
      <c r="AS103" s="19">
        <f>COUNTIF(F103:U103,"N+M")*1</f>
        <v>0</v>
      </c>
      <c r="AT103" s="88">
        <f>COUNTIF(F103:U103,"P/O")+COUNTIF(F103:U103,"M/O")+COUNTIF(F103:U103,"E/O")+COUNTIF(F103:U103,"N/O")+COUNTIF(F103:U103,"G/O")</f>
        <v>0</v>
      </c>
      <c r="AU103" s="88">
        <f>COUNTIF(F103:U103,"DD/O")*2</f>
        <v>0</v>
      </c>
      <c r="AV103" s="19">
        <f t="shared" si="34"/>
        <v>2</v>
      </c>
      <c r="AW103" s="19">
        <f>COUNTIF(F103:AJ103,"A")</f>
        <v>16</v>
      </c>
      <c r="AX103" s="88">
        <f>COUNTIF(F103:U103,"P/GH")+COUNTIF(F103:U103,"M/GH")+COUNTIF(F103:U103,"E/GH")+COUNTIF(F103:U103,"N/GH")+COUNTIF(F103:U103,"G/GH")</f>
        <v>0</v>
      </c>
      <c r="AY103" s="19">
        <f>COUNTIF(F103:U103,"GH")*1</f>
        <v>0</v>
      </c>
      <c r="AZ103" s="89">
        <f t="shared" si="35"/>
        <v>13</v>
      </c>
      <c r="BA103" s="16">
        <f t="shared" si="26"/>
        <v>2</v>
      </c>
      <c r="BB103" s="90">
        <f t="shared" si="18"/>
        <v>15</v>
      </c>
      <c r="BC103" s="90">
        <f t="shared" si="19"/>
        <v>0</v>
      </c>
      <c r="BD103" s="14">
        <f t="shared" si="20"/>
        <v>0</v>
      </c>
      <c r="BE103" s="14">
        <f t="shared" si="21"/>
        <v>0</v>
      </c>
      <c r="BF103" s="15"/>
      <c r="BG103" s="15"/>
      <c r="BH103" s="16">
        <f t="shared" si="22"/>
        <v>-15</v>
      </c>
      <c r="BI103" s="4"/>
      <c r="BJ103" s="4">
        <f t="shared" si="23"/>
        <v>0</v>
      </c>
      <c r="BK103" s="4">
        <f t="shared" si="24"/>
        <v>0</v>
      </c>
      <c r="BL103" s="4"/>
      <c r="BM103" s="4">
        <f t="shared" si="25"/>
        <v>0</v>
      </c>
      <c r="BP103" s="37">
        <f t="shared" si="27"/>
        <v>0.16666666666666652</v>
      </c>
    </row>
    <row r="104" spans="1:68" x14ac:dyDescent="0.25">
      <c r="A104" s="91"/>
      <c r="B104" s="92"/>
      <c r="C104" s="92"/>
      <c r="D104" s="92"/>
      <c r="E104" s="92"/>
      <c r="F104" s="93"/>
      <c r="G104" s="93"/>
      <c r="H104" s="93"/>
      <c r="I104" s="93"/>
      <c r="J104" s="93"/>
      <c r="K104" s="93"/>
      <c r="L104" s="94"/>
      <c r="M104" s="95"/>
      <c r="N104" s="94"/>
      <c r="O104" s="94"/>
      <c r="P104" s="94"/>
      <c r="Q104" s="94"/>
      <c r="R104" s="94"/>
      <c r="S104" s="94"/>
      <c r="T104" s="94"/>
      <c r="U104" s="94"/>
      <c r="V104" s="94"/>
      <c r="W104" s="94"/>
      <c r="X104" s="94"/>
      <c r="Y104" s="94"/>
      <c r="Z104" s="94"/>
      <c r="AA104" s="94"/>
      <c r="AB104" s="94"/>
      <c r="AC104" s="94"/>
      <c r="AD104" s="94"/>
      <c r="AE104" s="94"/>
      <c r="AF104" s="94"/>
      <c r="AG104" s="94"/>
      <c r="AH104" s="94"/>
      <c r="AI104" s="94"/>
      <c r="AJ104" s="94"/>
      <c r="AK104" s="96">
        <f>SUM(F104:AJ104)</f>
        <v>0</v>
      </c>
      <c r="AL104" s="97"/>
      <c r="AM104" s="97"/>
      <c r="AN104" s="97"/>
      <c r="AO104" s="97"/>
      <c r="AP104" s="98"/>
      <c r="AQ104" s="98"/>
      <c r="AR104" s="98"/>
      <c r="AS104" s="98"/>
      <c r="AT104" s="98"/>
      <c r="AU104" s="98"/>
      <c r="AV104" s="98"/>
      <c r="AW104" s="98"/>
      <c r="AX104" s="98"/>
      <c r="AY104" s="98"/>
      <c r="AZ104" s="99">
        <f>SUM(AZ10:AZ103)</f>
        <v>2261</v>
      </c>
      <c r="BA104" s="97">
        <f t="shared" ref="BA104" si="36">BB104-AZ104</f>
        <v>371</v>
      </c>
      <c r="BB104" s="97">
        <f>SUM(BB10:BB103)</f>
        <v>2632</v>
      </c>
      <c r="BC104" s="100">
        <f>SUM(BC10:BC103)</f>
        <v>24</v>
      </c>
      <c r="BD104" s="22">
        <f>SUM(BD10:BD103)</f>
        <v>0</v>
      </c>
      <c r="BE104" s="22"/>
      <c r="BF104" s="22"/>
      <c r="BG104" s="21"/>
      <c r="BH104" s="21"/>
      <c r="BI104" s="21"/>
      <c r="BJ104" s="21"/>
      <c r="BK104" s="21"/>
      <c r="BL104" s="21"/>
      <c r="BM104" s="21"/>
    </row>
  </sheetData>
  <autoFilter ref="A8:II104"/>
  <mergeCells count="7">
    <mergeCell ref="B1:AW1"/>
    <mergeCell ref="B2:AW2"/>
    <mergeCell ref="B3:AW3"/>
    <mergeCell ref="F4:R4"/>
    <mergeCell ref="B5:AW5"/>
    <mergeCell ref="B6:E7"/>
    <mergeCell ref="F6:AW7"/>
  </mergeCells>
  <phoneticPr fontId="15" type="noConversion"/>
  <conditionalFormatting sqref="Q79 G19 F21">
    <cfRule type="containsText" dxfId="251" priority="4856" operator="containsText" text="C/O">
      <formula>NOT(ISERROR(SEARCH("C/O",F19)))</formula>
    </cfRule>
  </conditionalFormatting>
  <conditionalFormatting sqref="AP9:AS9 AY10:AY103 AO10:AS103 BE10:BE104">
    <cfRule type="cellIs" dxfId="250" priority="4843" operator="greaterThan">
      <formula>0</formula>
    </cfRule>
  </conditionalFormatting>
  <conditionalFormatting sqref="BE10:BE103">
    <cfRule type="cellIs" dxfId="249" priority="4842" operator="lessThan">
      <formula>0</formula>
    </cfRule>
  </conditionalFormatting>
  <conditionalFormatting sqref="BH11:BI70 BH71:BH103">
    <cfRule type="cellIs" dxfId="248" priority="4836" operator="equal">
      <formula>FALSE</formula>
    </cfRule>
  </conditionalFormatting>
  <conditionalFormatting sqref="B9:C9">
    <cfRule type="duplicateValues" dxfId="247" priority="4833"/>
    <cfRule type="duplicateValues" dxfId="246" priority="4834"/>
  </conditionalFormatting>
  <conditionalFormatting sqref="B9:C9">
    <cfRule type="duplicateValues" dxfId="245" priority="4831"/>
    <cfRule type="duplicateValues" dxfId="244" priority="4832"/>
  </conditionalFormatting>
  <conditionalFormatting sqref="B9:C9">
    <cfRule type="duplicateValues" dxfId="243" priority="4830"/>
  </conditionalFormatting>
  <conditionalFormatting sqref="B9:C9">
    <cfRule type="duplicateValues" dxfId="242" priority="4827"/>
    <cfRule type="duplicateValues" dxfId="241" priority="4828"/>
    <cfRule type="duplicateValues" dxfId="240" priority="4829"/>
  </conditionalFormatting>
  <conditionalFormatting sqref="B9:C9">
    <cfRule type="duplicateValues" dxfId="239" priority="4826"/>
  </conditionalFormatting>
  <conditionalFormatting sqref="B9:C9">
    <cfRule type="duplicateValues" dxfId="238" priority="4825"/>
  </conditionalFormatting>
  <conditionalFormatting sqref="B9:C9">
    <cfRule type="duplicateValues" dxfId="237" priority="4822"/>
    <cfRule type="duplicateValues" dxfId="236" priority="4823"/>
    <cfRule type="duplicateValues" dxfId="235" priority="4824"/>
  </conditionalFormatting>
  <conditionalFormatting sqref="B8:C8">
    <cfRule type="duplicateValues" dxfId="234" priority="4821"/>
  </conditionalFormatting>
  <conditionalFormatting sqref="B8:C8">
    <cfRule type="duplicateValues" dxfId="233" priority="4819"/>
    <cfRule type="duplicateValues" dxfId="232" priority="4820"/>
  </conditionalFormatting>
  <conditionalFormatting sqref="B8:C8">
    <cfRule type="duplicateValues" dxfId="231" priority="4817"/>
    <cfRule type="duplicateValues" dxfId="230" priority="4818"/>
  </conditionalFormatting>
  <conditionalFormatting sqref="B8:C8">
    <cfRule type="duplicateValues" dxfId="229" priority="4814"/>
    <cfRule type="duplicateValues" dxfId="228" priority="4815"/>
    <cfRule type="duplicateValues" dxfId="227" priority="4816"/>
  </conditionalFormatting>
  <conditionalFormatting sqref="B8:C8">
    <cfRule type="duplicateValues" dxfId="226" priority="4813"/>
  </conditionalFormatting>
  <conditionalFormatting sqref="B8:C8">
    <cfRule type="duplicateValues" dxfId="225" priority="4812"/>
  </conditionalFormatting>
  <conditionalFormatting sqref="B8:C8">
    <cfRule type="duplicateValues" dxfId="224" priority="4809"/>
    <cfRule type="duplicateValues" dxfId="223" priority="4810"/>
    <cfRule type="duplicateValues" dxfId="222" priority="4811"/>
  </conditionalFormatting>
  <conditionalFormatting sqref="Q79 G19 F21">
    <cfRule type="containsText" dxfId="221" priority="2957" operator="containsText" text="a">
      <formula>NOT(ISERROR(SEARCH("a",F19)))</formula>
    </cfRule>
  </conditionalFormatting>
  <conditionalFormatting sqref="Q79 G19 F21">
    <cfRule type="containsText" dxfId="220" priority="2952" operator="containsText" text="C/O">
      <formula>NOT(ISERROR(SEARCH("C/O",F19)))</formula>
    </cfRule>
    <cfRule type="containsText" dxfId="219" priority="2953" operator="containsText" text="E+N">
      <formula>NOT(ISERROR(SEARCH("E+N",F19)))</formula>
    </cfRule>
    <cfRule type="containsText" dxfId="218" priority="2954" operator="containsText" text="M+N">
      <formula>NOT(ISERROR(SEARCH("M+N",F19)))</formula>
    </cfRule>
    <cfRule type="containsText" dxfId="217" priority="2955" operator="containsText" text="M+E">
      <formula>NOT(ISERROR(SEARCH("M+E",F19)))</formula>
    </cfRule>
    <cfRule type="cellIs" dxfId="216" priority="2956" operator="equal">
      <formula>"+"</formula>
    </cfRule>
  </conditionalFormatting>
  <conditionalFormatting sqref="Q79 G19 F21">
    <cfRule type="containsText" dxfId="215" priority="2951" operator="containsText" text="O">
      <formula>NOT(ISERROR(SEARCH("O",F19)))</formula>
    </cfRule>
  </conditionalFormatting>
  <conditionalFormatting sqref="B86:C86">
    <cfRule type="duplicateValues" dxfId="214" priority="2317"/>
  </conditionalFormatting>
  <conditionalFormatting sqref="B77:C77">
    <cfRule type="duplicateValues" dxfId="213" priority="2299"/>
  </conditionalFormatting>
  <conditionalFormatting sqref="B77:C77">
    <cfRule type="duplicateValues" dxfId="212" priority="2298"/>
  </conditionalFormatting>
  <conditionalFormatting sqref="B82:C82">
    <cfRule type="duplicateValues" dxfId="211" priority="2260"/>
  </conditionalFormatting>
  <conditionalFormatting sqref="B102:C102">
    <cfRule type="duplicateValues" dxfId="210" priority="2251"/>
    <cfRule type="duplicateValues" dxfId="209" priority="2252"/>
    <cfRule type="duplicateValues" dxfId="208" priority="2253"/>
  </conditionalFormatting>
  <conditionalFormatting sqref="B102:C102">
    <cfRule type="duplicateValues" dxfId="207" priority="2250"/>
  </conditionalFormatting>
  <conditionalFormatting sqref="B102:C102">
    <cfRule type="duplicateValues" dxfId="206" priority="2248"/>
    <cfRule type="duplicateValues" dxfId="205" priority="2249"/>
  </conditionalFormatting>
  <conditionalFormatting sqref="B102:C102">
    <cfRule type="duplicateValues" dxfId="204" priority="2247"/>
  </conditionalFormatting>
  <conditionalFormatting sqref="B102:C102">
    <cfRule type="duplicateValues" dxfId="203" priority="2244"/>
    <cfRule type="duplicateValues" dxfId="202" priority="2245"/>
    <cfRule type="duplicateValues" dxfId="201" priority="2246"/>
  </conditionalFormatting>
  <conditionalFormatting sqref="B102:C102">
    <cfRule type="duplicateValues" dxfId="200" priority="2243"/>
  </conditionalFormatting>
  <conditionalFormatting sqref="B102:C102">
    <cfRule type="duplicateValues" dxfId="199" priority="2242"/>
  </conditionalFormatting>
  <conditionalFormatting sqref="B101:C101">
    <cfRule type="duplicateValues" dxfId="198" priority="2141"/>
  </conditionalFormatting>
  <conditionalFormatting sqref="B101:C101">
    <cfRule type="duplicateValues" dxfId="197" priority="2140"/>
  </conditionalFormatting>
  <conditionalFormatting sqref="B101:C101">
    <cfRule type="duplicateValues" dxfId="196" priority="2138"/>
    <cfRule type="duplicateValues" dxfId="195" priority="2139"/>
  </conditionalFormatting>
  <conditionalFormatting sqref="B101:C101">
    <cfRule type="duplicateValues" dxfId="194" priority="2137"/>
  </conditionalFormatting>
  <conditionalFormatting sqref="B101:C101">
    <cfRule type="duplicateValues" dxfId="193" priority="2134"/>
    <cfRule type="duplicateValues" dxfId="192" priority="2135"/>
    <cfRule type="duplicateValues" dxfId="191" priority="2136"/>
  </conditionalFormatting>
  <conditionalFormatting sqref="B101:C101">
    <cfRule type="duplicateValues" dxfId="190" priority="2133"/>
  </conditionalFormatting>
  <conditionalFormatting sqref="B101:C101">
    <cfRule type="duplicateValues" dxfId="189" priority="2130"/>
    <cfRule type="duplicateValues" dxfId="188" priority="2131"/>
    <cfRule type="duplicateValues" dxfId="187" priority="2132"/>
  </conditionalFormatting>
  <conditionalFormatting sqref="Q79">
    <cfRule type="cellIs" dxfId="186" priority="1712" operator="equal">
      <formula>"O"</formula>
    </cfRule>
    <cfRule type="cellIs" dxfId="185" priority="1713" operator="equal">
      <formula>"O"</formula>
    </cfRule>
    <cfRule type="cellIs" dxfId="184" priority="1714" operator="equal">
      <formula>"M+E"</formula>
    </cfRule>
    <cfRule type="cellIs" dxfId="183" priority="1715" operator="equal">
      <formula>"O"</formula>
    </cfRule>
    <cfRule type="cellIs" dxfId="182" priority="1716" operator="equal">
      <formula>"A"</formula>
    </cfRule>
  </conditionalFormatting>
  <conditionalFormatting sqref="BP10:BP103">
    <cfRule type="containsText" dxfId="181" priority="892" operator="containsText" text="Compliance">
      <formula>NOT(ISERROR(SEARCH("Compliance",BP10)))</formula>
    </cfRule>
  </conditionalFormatting>
  <conditionalFormatting sqref="BP10:BP103">
    <cfRule type="containsText" dxfId="180" priority="891" operator="containsText" text="Non Compliance">
      <formula>NOT(ISERROR(SEARCH("Non Compliance",BP10)))</formula>
    </cfRule>
  </conditionalFormatting>
  <conditionalFormatting sqref="G19 F21">
    <cfRule type="cellIs" dxfId="179" priority="662" operator="equal">
      <formula>"M+E"</formula>
    </cfRule>
    <cfRule type="cellIs" dxfId="178" priority="663" operator="equal">
      <formula>"M+N"</formula>
    </cfRule>
    <cfRule type="cellIs" dxfId="177" priority="664" operator="equal">
      <formula>"E+N"</formula>
    </cfRule>
    <cfRule type="cellIs" dxfId="176" priority="665" operator="equal">
      <formula>"A"</formula>
    </cfRule>
  </conditionalFormatting>
  <conditionalFormatting sqref="G19 F21">
    <cfRule type="cellIs" dxfId="175" priority="660" operator="equal">
      <formula>"A"</formula>
    </cfRule>
    <cfRule type="cellIs" dxfId="174" priority="661" operator="equal">
      <formula>"A"</formula>
    </cfRule>
  </conditionalFormatting>
  <conditionalFormatting sqref="I58 S82:U82 U84 T83:U83 F88:U88 I14:I15 I53:I54 I90 I93:I94 K74:K75 K88:K89 K91 H10:H39 S91:U99 AJ10:AJ79 F10:U14 F82:S84 F55:U57 F94:U103 F16:U53 F59:U74 U86:U87 F85:T87 Q81:U81 F81:T82 F76:U80 H76:H88">
    <cfRule type="cellIs" dxfId="173" priority="648" operator="equal">
      <formula>"A"</formula>
    </cfRule>
  </conditionalFormatting>
  <conditionalFormatting sqref="Q82:R82 G19 F21 I58 H82:H85 F81:P82 F80:M80 AJ10:AJ86">
    <cfRule type="cellIs" dxfId="172" priority="630" operator="equal">
      <formula>"O"</formula>
    </cfRule>
  </conditionalFormatting>
  <conditionalFormatting sqref="G19">
    <cfRule type="expression" dxfId="171" priority="513">
      <formula>G$9=#REF!</formula>
    </cfRule>
  </conditionalFormatting>
  <conditionalFormatting sqref="F21">
    <cfRule type="expression" dxfId="170" priority="479">
      <formula>F$9=#REF!</formula>
    </cfRule>
  </conditionalFormatting>
  <conditionalFormatting sqref="N80:U80 S82:U82 U84 T83:U83 F10:U14 I14:I15 I53:I54 I81:I82 I84 I90 I93:I94 F55:U57 K74:K75 K88:K89 K91 H10:H39 F16:U53 F76:U79 F59:U74 F94:U103 U86:U87 Q81:U81 H76:H81">
    <cfRule type="cellIs" dxfId="169" priority="477" operator="equal">
      <formula>"O"</formula>
    </cfRule>
    <cfRule type="cellIs" dxfId="168" priority="478" operator="equal">
      <formula>"O"</formula>
    </cfRule>
  </conditionalFormatting>
  <conditionalFormatting sqref="F100:O102 F103:U103 F8:AJ9 L10:U102">
    <cfRule type="cellIs" dxfId="167" priority="426" operator="equal">
      <formula>"M+E"</formula>
    </cfRule>
  </conditionalFormatting>
  <conditionalFormatting sqref="K50 H50">
    <cfRule type="cellIs" dxfId="166" priority="425" operator="equal">
      <formula>"E+N"</formula>
    </cfRule>
  </conditionalFormatting>
  <conditionalFormatting sqref="Q82:R82 I58 H82:H85 F81:P82 F80:M80 AJ10:AJ92">
    <cfRule type="cellIs" dxfId="165" priority="419" operator="equal">
      <formula>"M+N"</formula>
    </cfRule>
    <cfRule type="cellIs" dxfId="164" priority="420" operator="equal">
      <formula>"E+N"</formula>
    </cfRule>
    <cfRule type="cellIs" dxfId="163" priority="421" operator="equal">
      <formula>"M+E"</formula>
    </cfRule>
  </conditionalFormatting>
  <conditionalFormatting sqref="S82:U82 F10:U14 I14:I15 I53:I54 I81:I82 I84 I90 I93:I94 F55:U57 K74:K75 K88:K89 K91 K96 K101 H10:H39 F16:U53 F59:U74 T105:AJ1048576 Q81:U81 F76:U80 H80:H84 T8:AJ102">
    <cfRule type="cellIs" dxfId="162" priority="347" operator="equal">
      <formula>"E+N"</formula>
    </cfRule>
    <cfRule type="cellIs" dxfId="161" priority="348" operator="equal">
      <formula>"M+E"</formula>
    </cfRule>
  </conditionalFormatting>
  <conditionalFormatting sqref="G15 Q15 J15 R89:U89 G54 F89 F90:S93 N54 L58 F75:S75 L89:P89">
    <cfRule type="cellIs" dxfId="160" priority="336" operator="equal">
      <formula>"A"</formula>
    </cfRule>
    <cfRule type="cellIs" dxfId="159" priority="337" operator="equal">
      <formula>"O"</formula>
    </cfRule>
  </conditionalFormatting>
  <conditionalFormatting sqref="K54 L89 N15:U15 N89:U93 N54:U54 N58:U58 N75:U75">
    <cfRule type="cellIs" dxfId="158" priority="331" operator="equal">
      <formula>"DD"</formula>
    </cfRule>
  </conditionalFormatting>
  <conditionalFormatting sqref="H89 I58 K54 L89 O75:U75 O15:U15 O58:U58 O54:U54 O89:U93 Z14:AJ14 X14 V105:AJ1048576 V15:AJ103">
    <cfRule type="cellIs" dxfId="157" priority="329" operator="equal">
      <formula>"O"</formula>
    </cfRule>
    <cfRule type="cellIs" dxfId="156" priority="330" operator="equal">
      <formula>"A"</formula>
    </cfRule>
  </conditionalFormatting>
  <conditionalFormatting sqref="F55:U57 F10:U53 F59:U74 F94:U103 F76:U88 F40:J95 K10:U102 AJ10:AK103">
    <cfRule type="cellIs" dxfId="155" priority="244" operator="equal">
      <formula>"PR"</formula>
    </cfRule>
  </conditionalFormatting>
  <conditionalFormatting sqref="I58 K54 L89 O54:U54 O58:U58 O75:U75 F94:U94 O89:U93 I53:I54 I90 I93:I94 F55:U57 K74:K75 K88:K89 K91 K96 K101 F10:U53 F59:U74 F76:U88 AJ10:AJ94">
    <cfRule type="cellIs" dxfId="154" priority="211" operator="equal">
      <formula>"O"</formula>
    </cfRule>
    <cfRule type="cellIs" dxfId="153" priority="212" operator="equal">
      <formula>"A"</formula>
    </cfRule>
  </conditionalFormatting>
  <conditionalFormatting sqref="V14:W14 V8:AJ13">
    <cfRule type="cellIs" dxfId="152" priority="7" operator="equal">
      <formula>"O"</formula>
    </cfRule>
    <cfRule type="cellIs" dxfId="151" priority="8" operator="equal">
      <formula>"A"</formula>
    </cfRule>
  </conditionalFormatting>
  <conditionalFormatting sqref="U103:AJ103">
    <cfRule type="cellIs" dxfId="150" priority="5" operator="equal">
      <formula>"E+N"</formula>
    </cfRule>
    <cfRule type="cellIs" dxfId="149" priority="6" operator="equal">
      <formula>"M+E"</formula>
    </cfRule>
  </conditionalFormatting>
  <conditionalFormatting sqref="B10:B76">
    <cfRule type="duplicateValues" dxfId="148" priority="29265"/>
  </conditionalFormatting>
  <conditionalFormatting sqref="G19 F21 Q79">
    <cfRule type="expression" dxfId="147" priority="29267">
      <formula>F$9=#REF!</formula>
    </cfRule>
  </conditionalFormatting>
  <conditionalFormatting sqref="B88:C88">
    <cfRule type="duplicateValues" dxfId="146" priority="29270"/>
  </conditionalFormatting>
  <conditionalFormatting sqref="B88:C88">
    <cfRule type="duplicateValues" dxfId="145" priority="29271"/>
  </conditionalFormatting>
  <conditionalFormatting sqref="B88:C88">
    <cfRule type="duplicateValues" dxfId="144" priority="29272"/>
  </conditionalFormatting>
  <conditionalFormatting sqref="B88:C88">
    <cfRule type="duplicateValues" dxfId="143" priority="29273"/>
    <cfRule type="duplicateValues" dxfId="142" priority="29274"/>
  </conditionalFormatting>
  <conditionalFormatting sqref="B88:C88">
    <cfRule type="duplicateValues" dxfId="141" priority="29275"/>
    <cfRule type="duplicateValues" dxfId="140" priority="29276"/>
    <cfRule type="duplicateValues" dxfId="139" priority="29277"/>
  </conditionalFormatting>
  <conditionalFormatting sqref="B88:C88">
    <cfRule type="duplicateValues" dxfId="138" priority="29278"/>
  </conditionalFormatting>
  <conditionalFormatting sqref="B94:C95 B86:C86 B88:C88 B97:C99">
    <cfRule type="duplicateValues" dxfId="137" priority="29279"/>
    <cfRule type="duplicateValues" dxfId="136" priority="29280"/>
    <cfRule type="duplicateValues" dxfId="135" priority="29281"/>
  </conditionalFormatting>
  <conditionalFormatting sqref="B94:C95 B86:C86 B88:C88 B97:C99">
    <cfRule type="duplicateValues" dxfId="134" priority="29297"/>
  </conditionalFormatting>
  <conditionalFormatting sqref="B94:C95 B86:C86 B88:C88 B97:C99">
    <cfRule type="duplicateValues" dxfId="133" priority="29303"/>
    <cfRule type="duplicateValues" dxfId="132" priority="29304"/>
  </conditionalFormatting>
  <conditionalFormatting sqref="B94:C95 B86:C86 B88:C88 B97:C99">
    <cfRule type="duplicateValues" dxfId="131" priority="29315"/>
  </conditionalFormatting>
  <conditionalFormatting sqref="B94:C95 B86:C86 B88:C88 B97:C99">
    <cfRule type="duplicateValues" dxfId="130" priority="29321"/>
    <cfRule type="duplicateValues" dxfId="129" priority="29322"/>
    <cfRule type="duplicateValues" dxfId="128" priority="29323"/>
  </conditionalFormatting>
  <conditionalFormatting sqref="B94:C95 B86:C86 B88:C88 B97:C99">
    <cfRule type="duplicateValues" dxfId="127" priority="29339"/>
  </conditionalFormatting>
  <conditionalFormatting sqref="B94:C95 B86:C86 B88:C88 B97:C99">
    <cfRule type="duplicateValues" dxfId="126" priority="29345"/>
  </conditionalFormatting>
  <conditionalFormatting sqref="B96:C96 B100:C100 B81:C81">
    <cfRule type="duplicateValues" dxfId="125" priority="29351"/>
    <cfRule type="duplicateValues" dxfId="124" priority="29352"/>
  </conditionalFormatting>
  <conditionalFormatting sqref="B96:C96 B100:C100 B81:C81">
    <cfRule type="duplicateValues" dxfId="123" priority="29357"/>
  </conditionalFormatting>
  <conditionalFormatting sqref="B96:C96 B100:C100 B81:C81">
    <cfRule type="duplicateValues" dxfId="122" priority="29360"/>
    <cfRule type="duplicateValues" dxfId="121" priority="29361"/>
    <cfRule type="duplicateValues" dxfId="120" priority="29362"/>
  </conditionalFormatting>
  <conditionalFormatting sqref="B96:C96 B100:C100 B81:C81">
    <cfRule type="duplicateValues" dxfId="119" priority="29369"/>
  </conditionalFormatting>
  <conditionalFormatting sqref="B96:C96 B100:C100 B81:C81">
    <cfRule type="duplicateValues" dxfId="118" priority="29372"/>
  </conditionalFormatting>
  <conditionalFormatting sqref="B96:C96 B100:C100 B81:C81">
    <cfRule type="duplicateValues" dxfId="117" priority="29375"/>
  </conditionalFormatting>
  <conditionalFormatting sqref="B96:C96 B100:C100 B81:C81">
    <cfRule type="duplicateValues" dxfId="116" priority="29378"/>
    <cfRule type="duplicateValues" dxfId="115" priority="29379"/>
    <cfRule type="duplicateValues" dxfId="114" priority="29380"/>
  </conditionalFormatting>
  <conditionalFormatting sqref="B94:C96 B100:C100 B87:C88 B81:C81 B78:C79">
    <cfRule type="duplicateValues" dxfId="113" priority="29387"/>
  </conditionalFormatting>
  <conditionalFormatting sqref="B94:C96 B99:C100 B78:C78 B87:C87 B81:C81">
    <cfRule type="duplicateValues" dxfId="112" priority="29393"/>
  </conditionalFormatting>
  <conditionalFormatting sqref="B94:C96 B87:C87 B81:C81 B99:C100 B78:C78">
    <cfRule type="duplicateValues" dxfId="111" priority="29398"/>
  </conditionalFormatting>
  <conditionalFormatting sqref="B100:C100 B87:C88 B84 B81:C81 B77:C79 B94:C98">
    <cfRule type="duplicateValues" dxfId="110" priority="29403"/>
  </conditionalFormatting>
  <conditionalFormatting sqref="B94:C1048576 B8:C9 B84 B77:C82 B86:C88">
    <cfRule type="duplicateValues" dxfId="109" priority="29409"/>
  </conditionalFormatting>
  <conditionalFormatting sqref="B94:C103 B84 B77:C82 B86:C88">
    <cfRule type="duplicateValues" dxfId="108" priority="29416"/>
  </conditionalFormatting>
  <conditionalFormatting sqref="B94:C103 B84 B77:C82 B86:C88">
    <cfRule type="duplicateValues" dxfId="107" priority="29420"/>
  </conditionalFormatting>
  <conditionalFormatting sqref="B94:C103 B84 B77:C82 B86:C88">
    <cfRule type="duplicateValues" dxfId="106" priority="29424"/>
    <cfRule type="duplicateValues" dxfId="105" priority="29425"/>
  </conditionalFormatting>
  <conditionalFormatting sqref="B94:C103 B84 B77:C82 B86:C88">
    <cfRule type="duplicateValues" dxfId="104" priority="29432"/>
    <cfRule type="duplicateValues" dxfId="103" priority="29433"/>
  </conditionalFormatting>
  <conditionalFormatting sqref="B94:C103 B84 B77:C82 B86:C88">
    <cfRule type="duplicateValues" dxfId="102" priority="29440"/>
  </conditionalFormatting>
  <conditionalFormatting sqref="B94:C103 B84 B77:C82 B86:C88">
    <cfRule type="duplicateValues" dxfId="101" priority="29444"/>
    <cfRule type="duplicateValues" dxfId="100" priority="29445"/>
    <cfRule type="duplicateValues" dxfId="99" priority="29446"/>
  </conditionalFormatting>
  <conditionalFormatting sqref="B94:C103 B84 B77:C82 B86:C88">
    <cfRule type="duplicateValues" dxfId="98" priority="29456"/>
    <cfRule type="duplicateValues" dxfId="97" priority="29457"/>
    <cfRule type="duplicateValues" dxfId="96" priority="29458"/>
  </conditionalFormatting>
  <conditionalFormatting sqref="B94:C103 B84 B77:C82 B86:C88">
    <cfRule type="duplicateValues" dxfId="95" priority="29468"/>
  </conditionalFormatting>
  <conditionalFormatting sqref="T104:AJ104">
    <cfRule type="cellIs" dxfId="94" priority="3" operator="equal">
      <formula>"E+N"</formula>
    </cfRule>
    <cfRule type="cellIs" dxfId="93" priority="4" operator="equal">
      <formula>"M+E"</formula>
    </cfRule>
  </conditionalFormatting>
  <conditionalFormatting sqref="V104:AJ104">
    <cfRule type="cellIs" dxfId="92" priority="1" operator="equal">
      <formula>"O"</formula>
    </cfRule>
    <cfRule type="cellIs" dxfId="91" priority="2" operator="equal">
      <formula>"A"</formula>
    </cfRule>
  </conditionalFormatting>
  <pageMargins left="0.7" right="0.7" top="0.75" bottom="0.75" header="0.3" footer="0.3"/>
  <pageSetup paperSize="9" scale="64"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Q16"/>
  <sheetViews>
    <sheetView tabSelected="1" workbookViewId="0">
      <selection activeCell="B1" sqref="B1:AW1"/>
    </sheetView>
  </sheetViews>
  <sheetFormatPr defaultColWidth="4.140625" defaultRowHeight="15" x14ac:dyDescent="0.25"/>
  <cols>
    <col min="1" max="1" width="8.28515625" bestFit="1" customWidth="1"/>
    <col min="2" max="2" width="10.5703125" customWidth="1"/>
    <col min="3" max="3" width="25.28515625" customWidth="1"/>
    <col min="4" max="4" width="20.42578125" hidden="1" customWidth="1"/>
    <col min="5" max="5" width="10.42578125" customWidth="1"/>
    <col min="6" max="6" width="4" style="56" customWidth="1"/>
    <col min="7" max="8" width="4" customWidth="1"/>
    <col min="9" max="9" width="4" style="56" customWidth="1"/>
    <col min="10" max="10" width="4.7109375" style="56" customWidth="1"/>
    <col min="11" max="11" width="4" style="56" customWidth="1"/>
    <col min="12" max="12" width="4" customWidth="1"/>
    <col min="13" max="13" width="4" style="61" customWidth="1"/>
    <col min="14" max="21" width="4" customWidth="1"/>
    <col min="22" max="35" width="4.140625" customWidth="1"/>
    <col min="36" max="36" width="5.28515625" customWidth="1"/>
    <col min="37" max="37" width="7" hidden="1" customWidth="1"/>
    <col min="38" max="51" width="4.140625" hidden="1" customWidth="1"/>
    <col min="52" max="52" width="12.5703125" hidden="1" customWidth="1"/>
    <col min="53" max="53" width="4.140625" hidden="1" customWidth="1"/>
    <col min="54" max="54" width="7.85546875" hidden="1" customWidth="1"/>
    <col min="55" max="55" width="7.85546875" customWidth="1"/>
    <col min="56" max="57" width="7.85546875" hidden="1" customWidth="1"/>
    <col min="58" max="58" width="4.140625" hidden="1" customWidth="1"/>
    <col min="59" max="59" width="7.85546875" hidden="1" customWidth="1"/>
    <col min="60" max="61" width="4.140625" hidden="1" customWidth="1"/>
    <col min="62" max="62" width="4.140625" customWidth="1"/>
    <col min="63" max="63" width="7.85546875" hidden="1" customWidth="1"/>
    <col min="64" max="64" width="5.5703125" hidden="1" customWidth="1"/>
    <col min="65" max="65" width="7.85546875" hidden="1" customWidth="1"/>
    <col min="66" max="67" width="4.140625" hidden="1" customWidth="1"/>
    <col min="68" max="68" width="26" hidden="1" customWidth="1"/>
    <col min="69" max="69" width="7.85546875" customWidth="1"/>
  </cols>
  <sheetData>
    <row r="1" spans="1:69" x14ac:dyDescent="0.25">
      <c r="B1" s="62" t="s">
        <v>238</v>
      </c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  <c r="AC1" s="62"/>
      <c r="AD1" s="62"/>
      <c r="AE1" s="62"/>
      <c r="AF1" s="62"/>
      <c r="AG1" s="62"/>
      <c r="AH1" s="62"/>
      <c r="AI1" s="62"/>
      <c r="AJ1" s="62"/>
      <c r="AK1" s="62"/>
      <c r="AL1" s="62"/>
      <c r="AM1" s="62"/>
      <c r="AN1" s="62"/>
      <c r="AO1" s="62"/>
      <c r="AP1" s="62"/>
      <c r="AQ1" s="62"/>
      <c r="AR1" s="62"/>
      <c r="AS1" s="62"/>
      <c r="AT1" s="62"/>
      <c r="AU1" s="62"/>
      <c r="AV1" s="62"/>
      <c r="AW1" s="62"/>
    </row>
    <row r="2" spans="1:69" x14ac:dyDescent="0.25">
      <c r="B2" s="62" t="s">
        <v>239</v>
      </c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2"/>
      <c r="AD2" s="62"/>
      <c r="AE2" s="62"/>
      <c r="AF2" s="62"/>
      <c r="AG2" s="62"/>
      <c r="AH2" s="62"/>
      <c r="AI2" s="62"/>
      <c r="AJ2" s="62"/>
      <c r="AK2" s="62"/>
      <c r="AL2" s="62"/>
      <c r="AM2" s="62"/>
      <c r="AN2" s="62"/>
      <c r="AO2" s="62"/>
      <c r="AP2" s="62"/>
      <c r="AQ2" s="62"/>
      <c r="AR2" s="62"/>
      <c r="AS2" s="62"/>
      <c r="AT2" s="62"/>
      <c r="AU2" s="62"/>
      <c r="AV2" s="62"/>
      <c r="AW2" s="62"/>
    </row>
    <row r="3" spans="1:69" x14ac:dyDescent="0.25">
      <c r="B3" s="62" t="s">
        <v>240</v>
      </c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  <c r="AA3" s="62"/>
      <c r="AB3" s="62"/>
      <c r="AC3" s="62"/>
      <c r="AD3" s="62"/>
      <c r="AE3" s="62"/>
      <c r="AF3" s="62"/>
      <c r="AG3" s="62"/>
      <c r="AH3" s="62"/>
      <c r="AI3" s="62"/>
      <c r="AJ3" s="62"/>
      <c r="AK3" s="62"/>
      <c r="AL3" s="62"/>
      <c r="AM3" s="62"/>
      <c r="AN3" s="62"/>
      <c r="AO3" s="62"/>
      <c r="AP3" s="62"/>
      <c r="AQ3" s="62"/>
      <c r="AR3" s="62"/>
      <c r="AS3" s="62"/>
      <c r="AT3" s="62"/>
      <c r="AU3" s="62"/>
      <c r="AV3" s="62"/>
      <c r="AW3" s="62"/>
    </row>
    <row r="4" spans="1:69" x14ac:dyDescent="0.25">
      <c r="B4" s="63" t="s">
        <v>235</v>
      </c>
      <c r="C4" s="63"/>
      <c r="D4" s="63"/>
      <c r="E4" s="63">
        <v>27</v>
      </c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</row>
    <row r="5" spans="1:69" x14ac:dyDescent="0.25">
      <c r="B5" s="65" t="s">
        <v>236</v>
      </c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  <c r="W5" s="65"/>
      <c r="X5" s="65"/>
      <c r="Y5" s="65"/>
      <c r="Z5" s="65"/>
      <c r="AA5" s="65"/>
      <c r="AB5" s="65"/>
      <c r="AC5" s="65"/>
      <c r="AD5" s="65"/>
      <c r="AE5" s="65"/>
      <c r="AF5" s="65"/>
      <c r="AG5" s="65"/>
      <c r="AH5" s="65"/>
      <c r="AI5" s="65"/>
      <c r="AJ5" s="65"/>
      <c r="AK5" s="65"/>
      <c r="AL5" s="65"/>
      <c r="AM5" s="65"/>
      <c r="AN5" s="65"/>
      <c r="AO5" s="65"/>
      <c r="AP5" s="65"/>
      <c r="AQ5" s="65"/>
      <c r="AR5" s="65"/>
      <c r="AS5" s="65"/>
      <c r="AT5" s="65"/>
      <c r="AU5" s="65"/>
      <c r="AV5" s="65"/>
      <c r="AW5" s="65"/>
    </row>
    <row r="6" spans="1:69" ht="15" customHeight="1" x14ac:dyDescent="0.25">
      <c r="B6" s="66" t="s">
        <v>237</v>
      </c>
      <c r="C6" s="66"/>
      <c r="D6" s="66"/>
      <c r="E6" s="66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67"/>
      <c r="AE6" s="67"/>
      <c r="AF6" s="67"/>
      <c r="AG6" s="67"/>
      <c r="AH6" s="67"/>
      <c r="AI6" s="67"/>
      <c r="AJ6" s="67"/>
      <c r="AK6" s="67"/>
      <c r="AL6" s="67"/>
      <c r="AM6" s="67"/>
      <c r="AN6" s="67"/>
      <c r="AO6" s="67"/>
      <c r="AP6" s="67"/>
      <c r="AQ6" s="67"/>
      <c r="AR6" s="67"/>
      <c r="AS6" s="67"/>
      <c r="AT6" s="67"/>
      <c r="AU6" s="67"/>
      <c r="AV6" s="67"/>
      <c r="AW6" s="67"/>
    </row>
    <row r="7" spans="1:69" x14ac:dyDescent="0.25">
      <c r="B7" s="66"/>
      <c r="C7" s="66"/>
      <c r="D7" s="66"/>
      <c r="E7" s="66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/>
      <c r="AG7" s="67"/>
      <c r="AH7" s="67"/>
      <c r="AI7" s="67"/>
      <c r="AJ7" s="67"/>
      <c r="AK7" s="67"/>
      <c r="AL7" s="67"/>
      <c r="AM7" s="67"/>
      <c r="AN7" s="67"/>
      <c r="AO7" s="67"/>
      <c r="AP7" s="67"/>
      <c r="AQ7" s="67"/>
      <c r="AR7" s="67"/>
      <c r="AS7" s="67"/>
      <c r="AT7" s="67"/>
      <c r="AU7" s="67"/>
      <c r="AV7" s="67"/>
      <c r="AW7" s="67"/>
    </row>
    <row r="8" spans="1:69" ht="99.75" customHeight="1" x14ac:dyDescent="0.25">
      <c r="A8" s="60" t="s">
        <v>35</v>
      </c>
      <c r="B8" s="2" t="s">
        <v>33</v>
      </c>
      <c r="C8" s="2" t="s">
        <v>49</v>
      </c>
      <c r="D8" s="38" t="s">
        <v>50</v>
      </c>
      <c r="E8" s="2" t="s">
        <v>34</v>
      </c>
      <c r="F8" s="36">
        <v>45047</v>
      </c>
      <c r="G8" s="36">
        <v>45048</v>
      </c>
      <c r="H8" s="36">
        <v>45049</v>
      </c>
      <c r="I8" s="36">
        <v>45050</v>
      </c>
      <c r="J8" s="36">
        <v>45051</v>
      </c>
      <c r="K8" s="36">
        <v>45052</v>
      </c>
      <c r="L8" s="36">
        <v>45053</v>
      </c>
      <c r="M8" s="36">
        <v>45054</v>
      </c>
      <c r="N8" s="36">
        <v>45055</v>
      </c>
      <c r="O8" s="36">
        <v>45056</v>
      </c>
      <c r="P8" s="36">
        <v>45057</v>
      </c>
      <c r="Q8" s="36">
        <v>45058</v>
      </c>
      <c r="R8" s="36">
        <v>45059</v>
      </c>
      <c r="S8" s="36">
        <v>45060</v>
      </c>
      <c r="T8" s="36">
        <v>45061</v>
      </c>
      <c r="U8" s="36">
        <v>45062</v>
      </c>
      <c r="V8" s="36">
        <v>45063</v>
      </c>
      <c r="W8" s="36">
        <v>45064</v>
      </c>
      <c r="X8" s="36">
        <v>45065</v>
      </c>
      <c r="Y8" s="36">
        <v>45066</v>
      </c>
      <c r="Z8" s="36">
        <v>45067</v>
      </c>
      <c r="AA8" s="36">
        <v>45068</v>
      </c>
      <c r="AB8" s="36">
        <v>45069</v>
      </c>
      <c r="AC8" s="36">
        <v>45070</v>
      </c>
      <c r="AD8" s="36">
        <v>45071</v>
      </c>
      <c r="AE8" s="36">
        <v>45072</v>
      </c>
      <c r="AF8" s="36">
        <v>45073</v>
      </c>
      <c r="AG8" s="36">
        <v>45074</v>
      </c>
      <c r="AH8" s="36">
        <v>45075</v>
      </c>
      <c r="AI8" s="36">
        <v>45076</v>
      </c>
      <c r="AJ8" s="36">
        <v>45077</v>
      </c>
      <c r="AK8" s="3" t="s">
        <v>0</v>
      </c>
      <c r="AL8" s="3" t="s">
        <v>1</v>
      </c>
      <c r="AM8" s="3" t="s">
        <v>2</v>
      </c>
      <c r="AN8" s="3" t="s">
        <v>3</v>
      </c>
      <c r="AO8" s="3" t="s">
        <v>4</v>
      </c>
      <c r="AP8" s="3" t="s">
        <v>5</v>
      </c>
      <c r="AQ8" s="3" t="s">
        <v>6</v>
      </c>
      <c r="AR8" s="3" t="s">
        <v>7</v>
      </c>
      <c r="AS8" s="3" t="s">
        <v>8</v>
      </c>
      <c r="AT8" s="3" t="s">
        <v>9</v>
      </c>
      <c r="AU8" s="3" t="s">
        <v>10</v>
      </c>
      <c r="AV8" s="3" t="s">
        <v>11</v>
      </c>
      <c r="AW8" s="3" t="s">
        <v>12</v>
      </c>
      <c r="AX8" s="3" t="s">
        <v>38</v>
      </c>
      <c r="AY8" s="3" t="s">
        <v>39</v>
      </c>
      <c r="AZ8" s="42" t="s">
        <v>53</v>
      </c>
      <c r="BA8" s="27" t="s">
        <v>52</v>
      </c>
      <c r="BB8" s="28" t="s">
        <v>13</v>
      </c>
      <c r="BC8" s="28" t="s">
        <v>14</v>
      </c>
      <c r="BD8" s="29" t="s">
        <v>15</v>
      </c>
      <c r="BE8" s="29" t="s">
        <v>47</v>
      </c>
      <c r="BF8" s="60" t="s">
        <v>16</v>
      </c>
      <c r="BG8" s="5" t="s">
        <v>17</v>
      </c>
      <c r="BH8" s="5" t="s">
        <v>18</v>
      </c>
      <c r="BI8" s="6" t="s">
        <v>19</v>
      </c>
      <c r="BJ8" s="6" t="s">
        <v>20</v>
      </c>
      <c r="BK8" s="6" t="s">
        <v>21</v>
      </c>
      <c r="BL8" s="5" t="s">
        <v>22</v>
      </c>
      <c r="BM8" s="5" t="s">
        <v>18</v>
      </c>
      <c r="BN8" s="24" t="s">
        <v>36</v>
      </c>
      <c r="BO8" s="24" t="s">
        <v>37</v>
      </c>
      <c r="BP8" s="24" t="s">
        <v>183</v>
      </c>
    </row>
    <row r="9" spans="1:69" x14ac:dyDescent="0.25">
      <c r="A9" s="7"/>
      <c r="B9" s="8"/>
      <c r="C9" s="8"/>
      <c r="D9" s="8"/>
      <c r="E9" s="8"/>
      <c r="F9" s="52" t="s">
        <v>40</v>
      </c>
      <c r="G9" s="49" t="s">
        <v>42</v>
      </c>
      <c r="H9" s="49" t="s">
        <v>45</v>
      </c>
      <c r="I9" s="52" t="s">
        <v>44</v>
      </c>
      <c r="J9" s="52" t="s">
        <v>46</v>
      </c>
      <c r="K9" s="52" t="s">
        <v>43</v>
      </c>
      <c r="L9" s="49" t="s">
        <v>41</v>
      </c>
      <c r="M9" s="49" t="s">
        <v>40</v>
      </c>
      <c r="N9" s="49" t="s">
        <v>42</v>
      </c>
      <c r="O9" s="49" t="s">
        <v>45</v>
      </c>
      <c r="P9" s="49" t="s">
        <v>44</v>
      </c>
      <c r="Q9" s="49" t="s">
        <v>46</v>
      </c>
      <c r="R9" s="49" t="s">
        <v>43</v>
      </c>
      <c r="S9" s="49" t="s">
        <v>41</v>
      </c>
      <c r="T9" s="49" t="s">
        <v>40</v>
      </c>
      <c r="U9" s="49" t="s">
        <v>42</v>
      </c>
      <c r="V9" s="49" t="s">
        <v>45</v>
      </c>
      <c r="W9" s="49" t="s">
        <v>44</v>
      </c>
      <c r="X9" s="49" t="s">
        <v>46</v>
      </c>
      <c r="Y9" s="49" t="s">
        <v>43</v>
      </c>
      <c r="Z9" s="49" t="s">
        <v>41</v>
      </c>
      <c r="AA9" s="49" t="s">
        <v>40</v>
      </c>
      <c r="AB9" s="49" t="s">
        <v>42</v>
      </c>
      <c r="AC9" s="49" t="s">
        <v>45</v>
      </c>
      <c r="AD9" s="49" t="s">
        <v>44</v>
      </c>
      <c r="AE9" s="49" t="s">
        <v>46</v>
      </c>
      <c r="AF9" s="49" t="s">
        <v>43</v>
      </c>
      <c r="AG9" s="49" t="s">
        <v>41</v>
      </c>
      <c r="AH9" s="49" t="s">
        <v>40</v>
      </c>
      <c r="AI9" s="49" t="s">
        <v>42</v>
      </c>
      <c r="AJ9" s="49" t="s">
        <v>45</v>
      </c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 t="s">
        <v>23</v>
      </c>
      <c r="AW9" s="9"/>
      <c r="AX9" s="26">
        <f>SUM(AX10:AX15)</f>
        <v>0</v>
      </c>
      <c r="AY9" s="26">
        <f>SUM(AY10:AY15)</f>
        <v>0</v>
      </c>
      <c r="AZ9" s="10">
        <f>SUM(AZ10:AZ15)</f>
        <v>153</v>
      </c>
      <c r="BA9" s="4"/>
      <c r="BB9" s="10">
        <f>SUM(BB10:BB15)</f>
        <v>178</v>
      </c>
      <c r="BC9" s="10">
        <f>SUM(BC10:BC15)</f>
        <v>24</v>
      </c>
      <c r="BD9" s="10">
        <f>SUM(BD10:BD15)</f>
        <v>0</v>
      </c>
      <c r="BE9" s="10">
        <f>SUM(BE10:BE15)</f>
        <v>0</v>
      </c>
      <c r="BF9" s="4"/>
      <c r="BG9" s="4"/>
      <c r="BH9" s="4"/>
      <c r="BI9" s="4"/>
      <c r="BJ9" s="15"/>
      <c r="BK9" s="4"/>
      <c r="BL9" s="4"/>
      <c r="BM9" s="4"/>
    </row>
    <row r="10" spans="1:69" ht="15.75" x14ac:dyDescent="0.25">
      <c r="A10" s="8">
        <v>1</v>
      </c>
      <c r="B10" s="101" t="s">
        <v>64</v>
      </c>
      <c r="C10" s="69" t="s">
        <v>65</v>
      </c>
      <c r="D10" s="40"/>
      <c r="E10" s="48" t="s">
        <v>182</v>
      </c>
      <c r="F10" s="54" t="s">
        <v>23</v>
      </c>
      <c r="G10" s="54" t="s">
        <v>28</v>
      </c>
      <c r="H10" s="52" t="s">
        <v>28</v>
      </c>
      <c r="I10" s="52" t="s">
        <v>24</v>
      </c>
      <c r="J10" s="53" t="s">
        <v>24</v>
      </c>
      <c r="K10" s="53" t="s">
        <v>28</v>
      </c>
      <c r="L10" s="53" t="s">
        <v>24</v>
      </c>
      <c r="M10" s="53" t="s">
        <v>23</v>
      </c>
      <c r="N10" s="53" t="s">
        <v>24</v>
      </c>
      <c r="O10" s="53" t="s">
        <v>24</v>
      </c>
      <c r="P10" s="53" t="s">
        <v>24</v>
      </c>
      <c r="Q10" s="53" t="s">
        <v>28</v>
      </c>
      <c r="R10" s="53" t="s">
        <v>24</v>
      </c>
      <c r="S10" s="53" t="s">
        <v>28</v>
      </c>
      <c r="T10" s="75" t="s">
        <v>23</v>
      </c>
      <c r="U10" s="53" t="s">
        <v>24</v>
      </c>
      <c r="V10" s="53" t="s">
        <v>25</v>
      </c>
      <c r="W10" s="53" t="s">
        <v>24</v>
      </c>
      <c r="X10" s="53" t="s">
        <v>24</v>
      </c>
      <c r="Y10" s="53" t="s">
        <v>24</v>
      </c>
      <c r="Z10" s="53" t="s">
        <v>28</v>
      </c>
      <c r="AA10" s="53" t="s">
        <v>23</v>
      </c>
      <c r="AB10" s="53" t="s">
        <v>24</v>
      </c>
      <c r="AC10" s="53" t="s">
        <v>28</v>
      </c>
      <c r="AD10" s="53" t="s">
        <v>24</v>
      </c>
      <c r="AE10" s="53" t="s">
        <v>24</v>
      </c>
      <c r="AF10" s="53" t="s">
        <v>24</v>
      </c>
      <c r="AG10" s="53" t="s">
        <v>28</v>
      </c>
      <c r="AH10" s="59" t="s">
        <v>24</v>
      </c>
      <c r="AI10" s="59" t="s">
        <v>23</v>
      </c>
      <c r="AJ10" s="59" t="s">
        <v>24</v>
      </c>
      <c r="AK10" s="50">
        <f t="shared" ref="AK10:AK13" si="0">COUNTIF(F10:AJ10,"M")</f>
        <v>17</v>
      </c>
      <c r="AL10" s="8">
        <f t="shared" ref="AL10:AL13" si="1">COUNTIF(F10:AJ10,"E")</f>
        <v>0</v>
      </c>
      <c r="AM10" s="8">
        <f t="shared" ref="AM10:AM13" si="2">COUNTIF(F10:AJ10,"N")</f>
        <v>0</v>
      </c>
      <c r="AN10" s="8">
        <f>COUNTIF(F10:AJ10,"G")</f>
        <v>0</v>
      </c>
      <c r="AO10" s="8">
        <f>COUNTIF(F10:U10,"C/O")*1</f>
        <v>0</v>
      </c>
      <c r="AP10" s="8">
        <f t="shared" ref="AP10:AP13" si="3">COUNTIF(F10:AJ10,"M+E")*1</f>
        <v>8</v>
      </c>
      <c r="AQ10" s="8">
        <f t="shared" ref="AQ10:AQ13" si="4">COUNTIF(F10:AJ10,"M+N")*1</f>
        <v>0</v>
      </c>
      <c r="AR10" s="8">
        <f t="shared" ref="AR10:AR13" si="5">COUNTIF(F10:AJ10,"E+N")*1</f>
        <v>0</v>
      </c>
      <c r="AS10" s="8">
        <f>COUNTIF(F10:U10,"N+M")*1</f>
        <v>0</v>
      </c>
      <c r="AT10" s="12">
        <f>COUNTIF(F10:U10,"P/O")+COUNTIF(F10:U10,"M/O")+COUNTIF(F10:U10,"E/O")+COUNTIF(F10:U10,"N/O")+COUNTIF(F10:U10,"G/O")</f>
        <v>0</v>
      </c>
      <c r="AU10" s="12">
        <f>COUNTIF(F10:U10,"DD/O")*2</f>
        <v>0</v>
      </c>
      <c r="AV10" s="8">
        <f t="shared" ref="AV10:AV13" si="6">COUNTIF(F10:AJ10,"O")</f>
        <v>5</v>
      </c>
      <c r="AW10" s="8">
        <f>COUNTIF(F10:AJ10,"A")</f>
        <v>1</v>
      </c>
      <c r="AX10" s="12">
        <f>COUNTIF(F10:U10,"P/GH")+COUNTIF(F10:U10,"M/GH")+COUNTIF(F10:U10,"E/GH")+COUNTIF(F10:U10,"N/GH")+COUNTIF(F10:U10,"G/GH")</f>
        <v>0</v>
      </c>
      <c r="AY10" s="8">
        <f>COUNTIF(F10:U10,"GH")*1</f>
        <v>0</v>
      </c>
      <c r="AZ10" s="13">
        <f t="shared" ref="AZ10:AZ13" si="7">SUM(AK10:AS10)+AX10</f>
        <v>25</v>
      </c>
      <c r="BA10" s="16">
        <f t="shared" ref="BA10:BA13" si="8">BB10-AZ10</f>
        <v>5</v>
      </c>
      <c r="BB10" s="14">
        <f t="shared" ref="BB10:BB13" si="9">AZ10+AT10+AU10+AV10</f>
        <v>30</v>
      </c>
      <c r="BC10" s="14">
        <f t="shared" ref="BC10:BC13" si="10">AP10+AQ10+AR10+AS10+AT10</f>
        <v>8</v>
      </c>
      <c r="BD10" s="14">
        <f t="shared" ref="BD10:BD13" si="11">AU10</f>
        <v>0</v>
      </c>
      <c r="BE10" s="14">
        <f t="shared" ref="BE10:BE13" si="12">AY10+AX10</f>
        <v>0</v>
      </c>
      <c r="BF10" s="15"/>
      <c r="BG10" s="15"/>
      <c r="BH10" s="16">
        <f t="shared" ref="BH10:BH13" si="13">BG10-BB10</f>
        <v>-30</v>
      </c>
      <c r="BI10" s="4"/>
      <c r="BJ10" s="102">
        <f t="shared" ref="BJ10:BJ13" si="14">(BC10+BD10*2)*8</f>
        <v>64</v>
      </c>
      <c r="BK10" s="4">
        <f t="shared" ref="BK10:BK13" si="15">BJ10*BI10</f>
        <v>0</v>
      </c>
      <c r="BL10" s="4"/>
      <c r="BM10" s="4">
        <f t="shared" ref="BM10:BM13" si="16">BL10-BK10</f>
        <v>0</v>
      </c>
      <c r="BP10" s="37">
        <f t="shared" ref="BP10:BP13" si="17">(AZ10/6)-BA10</f>
        <v>-0.83333333333333304</v>
      </c>
      <c r="BQ10" s="23"/>
    </row>
    <row r="11" spans="1:69" ht="15.75" x14ac:dyDescent="0.25">
      <c r="A11" s="8">
        <v>2</v>
      </c>
      <c r="B11" s="101" t="s">
        <v>66</v>
      </c>
      <c r="C11" s="69" t="s">
        <v>67</v>
      </c>
      <c r="D11" s="40"/>
      <c r="E11" s="48" t="s">
        <v>55</v>
      </c>
      <c r="F11" s="52" t="s">
        <v>26</v>
      </c>
      <c r="G11" s="52" t="s">
        <v>24</v>
      </c>
      <c r="H11" s="52" t="s">
        <v>26</v>
      </c>
      <c r="I11" s="52" t="s">
        <v>26</v>
      </c>
      <c r="J11" s="52" t="s">
        <v>24</v>
      </c>
      <c r="K11" s="52" t="s">
        <v>23</v>
      </c>
      <c r="L11" s="52" t="s">
        <v>24</v>
      </c>
      <c r="M11" s="52" t="s">
        <v>24</v>
      </c>
      <c r="N11" s="52" t="s">
        <v>24</v>
      </c>
      <c r="O11" s="52" t="s">
        <v>24</v>
      </c>
      <c r="P11" s="52" t="s">
        <v>24</v>
      </c>
      <c r="Q11" s="52" t="s">
        <v>24</v>
      </c>
      <c r="R11" s="52" t="s">
        <v>23</v>
      </c>
      <c r="S11" s="52" t="s">
        <v>24</v>
      </c>
      <c r="T11" s="58" t="s">
        <v>24</v>
      </c>
      <c r="U11" s="52" t="s">
        <v>26</v>
      </c>
      <c r="V11" s="53" t="s">
        <v>24</v>
      </c>
      <c r="W11" s="53" t="s">
        <v>24</v>
      </c>
      <c r="X11" s="53" t="s">
        <v>24</v>
      </c>
      <c r="Y11" s="53" t="s">
        <v>23</v>
      </c>
      <c r="Z11" s="53" t="s">
        <v>24</v>
      </c>
      <c r="AA11" s="53" t="s">
        <v>28</v>
      </c>
      <c r="AB11" s="53" t="s">
        <v>24</v>
      </c>
      <c r="AC11" s="53" t="s">
        <v>24</v>
      </c>
      <c r="AD11" s="53" t="s">
        <v>24</v>
      </c>
      <c r="AE11" s="53" t="s">
        <v>24</v>
      </c>
      <c r="AF11" s="53" t="s">
        <v>23</v>
      </c>
      <c r="AG11" s="53" t="s">
        <v>24</v>
      </c>
      <c r="AH11" s="59" t="s">
        <v>24</v>
      </c>
      <c r="AI11" s="59" t="s">
        <v>24</v>
      </c>
      <c r="AJ11" s="59" t="s">
        <v>24</v>
      </c>
      <c r="AK11" s="50">
        <f t="shared" si="0"/>
        <v>22</v>
      </c>
      <c r="AL11" s="8">
        <f t="shared" si="1"/>
        <v>4</v>
      </c>
      <c r="AM11" s="8">
        <f t="shared" si="2"/>
        <v>0</v>
      </c>
      <c r="AN11" s="8">
        <f>COUNTIF(F11:AJ11,"G")</f>
        <v>0</v>
      </c>
      <c r="AO11" s="8">
        <f>COUNTIF(F11:U11,"C/O")*1</f>
        <v>0</v>
      </c>
      <c r="AP11" s="8">
        <f t="shared" si="3"/>
        <v>1</v>
      </c>
      <c r="AQ11" s="8">
        <f t="shared" si="4"/>
        <v>0</v>
      </c>
      <c r="AR11" s="8">
        <f t="shared" si="5"/>
        <v>0</v>
      </c>
      <c r="AS11" s="8">
        <f>COUNTIF(F11:U11,"N+M")*1</f>
        <v>0</v>
      </c>
      <c r="AT11" s="12">
        <f>COUNTIF(F11:U11,"P/O")+COUNTIF(F11:U11,"M/O")+COUNTIF(F11:U11,"E/O")+COUNTIF(F11:U11,"N/O")+COUNTIF(F11:U11,"G/O")</f>
        <v>0</v>
      </c>
      <c r="AU11" s="12">
        <f>COUNTIF(F11:U11,"DD/O")*2</f>
        <v>0</v>
      </c>
      <c r="AV11" s="8">
        <f t="shared" si="6"/>
        <v>4</v>
      </c>
      <c r="AW11" s="8">
        <f>COUNTIF(F11:AJ11,"A")</f>
        <v>0</v>
      </c>
      <c r="AX11" s="12">
        <f>COUNTIF(F11:U11,"P/GH")+COUNTIF(F11:U11,"M/GH")+COUNTIF(F11:U11,"E/GH")+COUNTIF(F11:U11,"N/GH")+COUNTIF(F11:U11,"G/GH")</f>
        <v>0</v>
      </c>
      <c r="AY11" s="8">
        <f>COUNTIF(F11:U11,"GH")*1</f>
        <v>0</v>
      </c>
      <c r="AZ11" s="13">
        <f t="shared" si="7"/>
        <v>27</v>
      </c>
      <c r="BA11" s="16">
        <f t="shared" si="8"/>
        <v>4</v>
      </c>
      <c r="BB11" s="14">
        <f t="shared" si="9"/>
        <v>31</v>
      </c>
      <c r="BC11" s="14">
        <f t="shared" si="10"/>
        <v>1</v>
      </c>
      <c r="BD11" s="14">
        <f t="shared" si="11"/>
        <v>0</v>
      </c>
      <c r="BE11" s="14">
        <f t="shared" si="12"/>
        <v>0</v>
      </c>
      <c r="BF11" s="15"/>
      <c r="BG11" s="15"/>
      <c r="BH11" s="16">
        <f t="shared" si="13"/>
        <v>-31</v>
      </c>
      <c r="BI11" s="4"/>
      <c r="BJ11" s="102">
        <f t="shared" si="14"/>
        <v>8</v>
      </c>
      <c r="BK11" s="4">
        <f t="shared" si="15"/>
        <v>0</v>
      </c>
      <c r="BL11" s="4"/>
      <c r="BM11" s="4">
        <f t="shared" si="16"/>
        <v>0</v>
      </c>
      <c r="BP11" s="37">
        <f t="shared" si="17"/>
        <v>0.5</v>
      </c>
      <c r="BQ11" s="23"/>
    </row>
    <row r="12" spans="1:69" ht="15.75" x14ac:dyDescent="0.25">
      <c r="A12" s="8">
        <v>3</v>
      </c>
      <c r="B12" s="101" t="s">
        <v>139</v>
      </c>
      <c r="C12" s="69" t="s">
        <v>140</v>
      </c>
      <c r="D12" s="40"/>
      <c r="E12" s="48" t="s">
        <v>55</v>
      </c>
      <c r="F12" s="53" t="s">
        <v>24</v>
      </c>
      <c r="G12" s="53" t="s">
        <v>24</v>
      </c>
      <c r="H12" s="53" t="s">
        <v>24</v>
      </c>
      <c r="I12" s="52" t="s">
        <v>24</v>
      </c>
      <c r="J12" s="53" t="s">
        <v>24</v>
      </c>
      <c r="K12" s="57" t="s">
        <v>23</v>
      </c>
      <c r="L12" s="53" t="s">
        <v>24</v>
      </c>
      <c r="M12" s="53" t="s">
        <v>24</v>
      </c>
      <c r="N12" s="53" t="s">
        <v>28</v>
      </c>
      <c r="O12" s="57" t="s">
        <v>24</v>
      </c>
      <c r="P12" s="57" t="s">
        <v>24</v>
      </c>
      <c r="Q12" s="76" t="s">
        <v>24</v>
      </c>
      <c r="R12" s="57" t="s">
        <v>23</v>
      </c>
      <c r="S12" s="57" t="s">
        <v>24</v>
      </c>
      <c r="T12" s="77" t="s">
        <v>24</v>
      </c>
      <c r="U12" s="52" t="s">
        <v>24</v>
      </c>
      <c r="V12" s="53" t="s">
        <v>24</v>
      </c>
      <c r="W12" s="53" t="s">
        <v>24</v>
      </c>
      <c r="X12" s="53" t="s">
        <v>24</v>
      </c>
      <c r="Y12" s="53" t="s">
        <v>23</v>
      </c>
      <c r="Z12" s="53" t="s">
        <v>24</v>
      </c>
      <c r="AA12" s="53" t="s">
        <v>24</v>
      </c>
      <c r="AB12" s="53" t="s">
        <v>24</v>
      </c>
      <c r="AC12" s="53" t="s">
        <v>24</v>
      </c>
      <c r="AD12" s="53" t="s">
        <v>24</v>
      </c>
      <c r="AE12" s="53" t="s">
        <v>24</v>
      </c>
      <c r="AF12" s="53" t="s">
        <v>23</v>
      </c>
      <c r="AG12" s="53" t="s">
        <v>25</v>
      </c>
      <c r="AH12" s="59" t="s">
        <v>25</v>
      </c>
      <c r="AI12" s="59" t="s">
        <v>25</v>
      </c>
      <c r="AJ12" s="59" t="s">
        <v>25</v>
      </c>
      <c r="AK12" s="50">
        <f t="shared" si="0"/>
        <v>22</v>
      </c>
      <c r="AL12" s="8">
        <f t="shared" si="1"/>
        <v>0</v>
      </c>
      <c r="AM12" s="8">
        <f t="shared" si="2"/>
        <v>0</v>
      </c>
      <c r="AN12" s="8">
        <f>COUNTIF(F12:AJ12,"G")</f>
        <v>0</v>
      </c>
      <c r="AO12" s="8">
        <f>COUNTIF(F12:U12,"C/O")*1</f>
        <v>0</v>
      </c>
      <c r="AP12" s="8">
        <f t="shared" si="3"/>
        <v>1</v>
      </c>
      <c r="AQ12" s="8">
        <f t="shared" si="4"/>
        <v>0</v>
      </c>
      <c r="AR12" s="8">
        <f t="shared" si="5"/>
        <v>0</v>
      </c>
      <c r="AS12" s="8">
        <f>COUNTIF(F12:U12,"N+M")*1</f>
        <v>0</v>
      </c>
      <c r="AT12" s="12">
        <f>COUNTIF(F12:U12,"P/O")+COUNTIF(F12:U12,"M/O")+COUNTIF(F12:U12,"E/O")+COUNTIF(F12:U12,"N/O")+COUNTIF(F12:U12,"G/O")</f>
        <v>0</v>
      </c>
      <c r="AU12" s="12">
        <f>COUNTIF(F12:U12,"DD/O")*2</f>
        <v>0</v>
      </c>
      <c r="AV12" s="8">
        <f t="shared" si="6"/>
        <v>4</v>
      </c>
      <c r="AW12" s="8">
        <f>COUNTIF(F12:AJ12,"A")</f>
        <v>4</v>
      </c>
      <c r="AX12" s="12">
        <f>COUNTIF(F12:U12,"P/GH")+COUNTIF(F12:U12,"M/GH")+COUNTIF(F12:U12,"E/GH")+COUNTIF(F12:U12,"N/GH")+COUNTIF(F12:U12,"G/GH")</f>
        <v>0</v>
      </c>
      <c r="AY12" s="8">
        <f>COUNTIF(F12:U12,"GH")*1</f>
        <v>0</v>
      </c>
      <c r="AZ12" s="13">
        <f t="shared" si="7"/>
        <v>23</v>
      </c>
      <c r="BA12" s="16">
        <f t="shared" si="8"/>
        <v>4</v>
      </c>
      <c r="BB12" s="14">
        <f t="shared" si="9"/>
        <v>27</v>
      </c>
      <c r="BC12" s="14">
        <f t="shared" si="10"/>
        <v>1</v>
      </c>
      <c r="BD12" s="14">
        <f t="shared" si="11"/>
        <v>0</v>
      </c>
      <c r="BE12" s="14">
        <f t="shared" si="12"/>
        <v>0</v>
      </c>
      <c r="BF12" s="15"/>
      <c r="BG12" s="15"/>
      <c r="BH12" s="16">
        <f t="shared" si="13"/>
        <v>-27</v>
      </c>
      <c r="BI12" s="4"/>
      <c r="BJ12" s="102">
        <f t="shared" si="14"/>
        <v>8</v>
      </c>
      <c r="BK12" s="4">
        <f t="shared" si="15"/>
        <v>0</v>
      </c>
      <c r="BL12" s="4"/>
      <c r="BM12" s="4">
        <f t="shared" si="16"/>
        <v>0</v>
      </c>
      <c r="BP12" s="37">
        <f t="shared" si="17"/>
        <v>-0.16666666666666652</v>
      </c>
    </row>
    <row r="13" spans="1:69" ht="15.75" x14ac:dyDescent="0.25">
      <c r="A13" s="8">
        <v>4</v>
      </c>
      <c r="B13" s="101" t="s">
        <v>156</v>
      </c>
      <c r="C13" s="69" t="s">
        <v>157</v>
      </c>
      <c r="D13" s="40"/>
      <c r="E13" s="48" t="s">
        <v>55</v>
      </c>
      <c r="F13" s="52" t="s">
        <v>24</v>
      </c>
      <c r="G13" s="52" t="s">
        <v>24</v>
      </c>
      <c r="H13" s="52" t="s">
        <v>24</v>
      </c>
      <c r="I13" s="52" t="s">
        <v>24</v>
      </c>
      <c r="J13" s="52" t="s">
        <v>24</v>
      </c>
      <c r="K13" s="52" t="s">
        <v>24</v>
      </c>
      <c r="L13" s="52" t="s">
        <v>23</v>
      </c>
      <c r="M13" s="52" t="s">
        <v>24</v>
      </c>
      <c r="N13" s="52" t="s">
        <v>24</v>
      </c>
      <c r="O13" s="52" t="s">
        <v>28</v>
      </c>
      <c r="P13" s="52" t="s">
        <v>24</v>
      </c>
      <c r="Q13" s="52" t="s">
        <v>24</v>
      </c>
      <c r="R13" s="52" t="s">
        <v>24</v>
      </c>
      <c r="S13" s="52" t="s">
        <v>23</v>
      </c>
      <c r="T13" s="58" t="s">
        <v>24</v>
      </c>
      <c r="U13" s="52" t="s">
        <v>24</v>
      </c>
      <c r="V13" s="53" t="s">
        <v>24</v>
      </c>
      <c r="W13" s="53" t="s">
        <v>24</v>
      </c>
      <c r="X13" s="53" t="s">
        <v>25</v>
      </c>
      <c r="Y13" s="53" t="s">
        <v>24</v>
      </c>
      <c r="Z13" s="53" t="s">
        <v>23</v>
      </c>
      <c r="AA13" s="53" t="s">
        <v>24</v>
      </c>
      <c r="AB13" s="53" t="s">
        <v>24</v>
      </c>
      <c r="AC13" s="53" t="s">
        <v>26</v>
      </c>
      <c r="AD13" s="53" t="s">
        <v>24</v>
      </c>
      <c r="AE13" s="53" t="s">
        <v>26</v>
      </c>
      <c r="AF13" s="53" t="s">
        <v>24</v>
      </c>
      <c r="AG13" s="53" t="s">
        <v>23</v>
      </c>
      <c r="AH13" s="59" t="s">
        <v>24</v>
      </c>
      <c r="AI13" s="59" t="s">
        <v>24</v>
      </c>
      <c r="AJ13" s="59" t="s">
        <v>24</v>
      </c>
      <c r="AK13" s="50">
        <f t="shared" si="0"/>
        <v>23</v>
      </c>
      <c r="AL13" s="8">
        <f t="shared" si="1"/>
        <v>2</v>
      </c>
      <c r="AM13" s="8">
        <f t="shared" si="2"/>
        <v>0</v>
      </c>
      <c r="AN13" s="8">
        <f>COUNTIF(F13:AJ13,"G")</f>
        <v>0</v>
      </c>
      <c r="AO13" s="8">
        <f>COUNTIF(F13:U13,"C/O")*1</f>
        <v>0</v>
      </c>
      <c r="AP13" s="8">
        <f t="shared" si="3"/>
        <v>1</v>
      </c>
      <c r="AQ13" s="8">
        <f t="shared" si="4"/>
        <v>0</v>
      </c>
      <c r="AR13" s="8">
        <f t="shared" si="5"/>
        <v>0</v>
      </c>
      <c r="AS13" s="8">
        <f>COUNTIF(F13:U13,"N+M")*1</f>
        <v>0</v>
      </c>
      <c r="AT13" s="12">
        <f>COUNTIF(F13:U13,"P/O")+COUNTIF(F13:U13,"M/O")+COUNTIF(F13:U13,"E/O")+COUNTIF(F13:U13,"N/O")+COUNTIF(F13:U13,"G/O")</f>
        <v>0</v>
      </c>
      <c r="AU13" s="12">
        <f>COUNTIF(F13:U13,"DD/O")*2</f>
        <v>0</v>
      </c>
      <c r="AV13" s="8">
        <f t="shared" si="6"/>
        <v>4</v>
      </c>
      <c r="AW13" s="8">
        <f>COUNTIF(F13:AJ13,"A")</f>
        <v>1</v>
      </c>
      <c r="AX13" s="12">
        <f>COUNTIF(F13:U13,"P/GH")+COUNTIF(F13:U13,"M/GH")+COUNTIF(F13:U13,"E/GH")+COUNTIF(F13:U13,"N/GH")+COUNTIF(F13:U13,"G/GH")</f>
        <v>0</v>
      </c>
      <c r="AY13" s="8">
        <f>COUNTIF(F13:U13,"GH")*1</f>
        <v>0</v>
      </c>
      <c r="AZ13" s="13">
        <f t="shared" si="7"/>
        <v>26</v>
      </c>
      <c r="BA13" s="16">
        <f t="shared" si="8"/>
        <v>4</v>
      </c>
      <c r="BB13" s="14">
        <f t="shared" si="9"/>
        <v>30</v>
      </c>
      <c r="BC13" s="14">
        <f t="shared" si="10"/>
        <v>1</v>
      </c>
      <c r="BD13" s="14">
        <f t="shared" si="11"/>
        <v>0</v>
      </c>
      <c r="BE13" s="14">
        <f t="shared" si="12"/>
        <v>0</v>
      </c>
      <c r="BF13" s="15"/>
      <c r="BG13" s="15"/>
      <c r="BH13" s="16">
        <f t="shared" si="13"/>
        <v>-30</v>
      </c>
      <c r="BI13" s="4"/>
      <c r="BJ13" s="102">
        <f t="shared" si="14"/>
        <v>8</v>
      </c>
      <c r="BK13" s="4">
        <f t="shared" si="15"/>
        <v>0</v>
      </c>
      <c r="BL13" s="4"/>
      <c r="BM13" s="4">
        <f t="shared" si="16"/>
        <v>0</v>
      </c>
      <c r="BP13" s="37">
        <f t="shared" si="17"/>
        <v>0.33333333333333304</v>
      </c>
    </row>
    <row r="14" spans="1:69" ht="15.75" x14ac:dyDescent="0.25">
      <c r="A14" s="8">
        <v>5</v>
      </c>
      <c r="B14" s="101" t="s">
        <v>185</v>
      </c>
      <c r="C14" s="69" t="s">
        <v>184</v>
      </c>
      <c r="D14" s="40"/>
      <c r="E14" s="48" t="s">
        <v>182</v>
      </c>
      <c r="F14" s="52" t="s">
        <v>24</v>
      </c>
      <c r="G14" s="52" t="s">
        <v>24</v>
      </c>
      <c r="H14" s="52" t="s">
        <v>24</v>
      </c>
      <c r="I14" s="52" t="s">
        <v>28</v>
      </c>
      <c r="J14" s="52" t="s">
        <v>28</v>
      </c>
      <c r="K14" s="52" t="s">
        <v>24</v>
      </c>
      <c r="L14" s="52" t="s">
        <v>23</v>
      </c>
      <c r="M14" s="52" t="s">
        <v>24</v>
      </c>
      <c r="N14" s="52" t="s">
        <v>24</v>
      </c>
      <c r="O14" s="52" t="s">
        <v>28</v>
      </c>
      <c r="P14" s="52" t="s">
        <v>24</v>
      </c>
      <c r="Q14" s="52" t="s">
        <v>24</v>
      </c>
      <c r="R14" s="52" t="s">
        <v>28</v>
      </c>
      <c r="S14" s="52" t="s">
        <v>23</v>
      </c>
      <c r="T14" s="58" t="s">
        <v>24</v>
      </c>
      <c r="U14" s="52" t="s">
        <v>24</v>
      </c>
      <c r="V14" s="53" t="s">
        <v>26</v>
      </c>
      <c r="W14" s="53" t="s">
        <v>24</v>
      </c>
      <c r="X14" s="53" t="s">
        <v>24</v>
      </c>
      <c r="Y14" s="53" t="s">
        <v>28</v>
      </c>
      <c r="Z14" s="53" t="s">
        <v>23</v>
      </c>
      <c r="AA14" s="53" t="s">
        <v>25</v>
      </c>
      <c r="AB14" s="53" t="s">
        <v>24</v>
      </c>
      <c r="AC14" s="53" t="s">
        <v>24</v>
      </c>
      <c r="AD14" s="53" t="s">
        <v>24</v>
      </c>
      <c r="AE14" s="53" t="s">
        <v>24</v>
      </c>
      <c r="AF14" s="53" t="s">
        <v>28</v>
      </c>
      <c r="AG14" s="53" t="s">
        <v>23</v>
      </c>
      <c r="AH14" s="59" t="s">
        <v>24</v>
      </c>
      <c r="AI14" s="59" t="s">
        <v>24</v>
      </c>
      <c r="AJ14" s="59" t="s">
        <v>24</v>
      </c>
      <c r="AK14" s="50">
        <f t="shared" ref="AK14:AK15" si="18">COUNTIF(F14:AJ14,"M")</f>
        <v>19</v>
      </c>
      <c r="AL14" s="8">
        <f t="shared" ref="AL14:AL15" si="19">COUNTIF(F14:AJ14,"E")</f>
        <v>1</v>
      </c>
      <c r="AM14" s="8">
        <f t="shared" ref="AM14:AM15" si="20">COUNTIF(F14:AJ14,"N")</f>
        <v>0</v>
      </c>
      <c r="AN14" s="8">
        <f>COUNTIF(F14:AJ14,"G")</f>
        <v>0</v>
      </c>
      <c r="AO14" s="8">
        <f>COUNTIF(F14:U14,"C/O")*1</f>
        <v>0</v>
      </c>
      <c r="AP14" s="8">
        <f t="shared" ref="AP14:AP15" si="21">COUNTIF(F14:AJ14,"M+E")*1</f>
        <v>6</v>
      </c>
      <c r="AQ14" s="8">
        <f t="shared" ref="AQ14:AQ15" si="22">COUNTIF(F14:AJ14,"M+N")*1</f>
        <v>0</v>
      </c>
      <c r="AR14" s="8">
        <f t="shared" ref="AR14:AR15" si="23">COUNTIF(F14:AJ14,"E+N")*1</f>
        <v>0</v>
      </c>
      <c r="AS14" s="8">
        <f>COUNTIF(F14:U14,"N+M")*1</f>
        <v>0</v>
      </c>
      <c r="AT14" s="12">
        <f>COUNTIF(F14:U14,"P/O")+COUNTIF(F14:U14,"M/O")+COUNTIF(F14:U14,"E/O")+COUNTIF(F14:U14,"N/O")+COUNTIF(F14:U14,"G/O")</f>
        <v>0</v>
      </c>
      <c r="AU14" s="12">
        <f>COUNTIF(F14:U14,"DD/O")*2</f>
        <v>0</v>
      </c>
      <c r="AV14" s="8">
        <f t="shared" ref="AV14:AV15" si="24">COUNTIF(F14:AJ14,"O")</f>
        <v>4</v>
      </c>
      <c r="AW14" s="8">
        <f>COUNTIF(F14:AJ14,"A")</f>
        <v>1</v>
      </c>
      <c r="AX14" s="12">
        <f>COUNTIF(F14:U14,"P/GH")+COUNTIF(F14:U14,"M/GH")+COUNTIF(F14:U14,"E/GH")+COUNTIF(F14:U14,"N/GH")+COUNTIF(F14:U14,"G/GH")</f>
        <v>0</v>
      </c>
      <c r="AY14" s="8">
        <f>COUNTIF(F14:U14,"GH")*1</f>
        <v>0</v>
      </c>
      <c r="AZ14" s="13">
        <f t="shared" ref="AZ14:AZ15" si="25">SUM(AK14:AS14)+AX14</f>
        <v>26</v>
      </c>
      <c r="BA14" s="23">
        <f t="shared" ref="BA14:BA16" si="26">BB14-AZ14</f>
        <v>4</v>
      </c>
      <c r="BB14" s="31">
        <f t="shared" ref="BB14:BB15" si="27">AZ14+AT14+AU14+AV14</f>
        <v>30</v>
      </c>
      <c r="BC14" s="31">
        <f t="shared" ref="BC14:BC15" si="28">AP14+AQ14+AR14+AS14+AT14</f>
        <v>6</v>
      </c>
      <c r="BD14" s="31">
        <f t="shared" ref="BD14:BD15" si="29">AU14</f>
        <v>0</v>
      </c>
      <c r="BE14" s="31">
        <f t="shared" ref="BE14:BE15" si="30">AY14+AX14</f>
        <v>0</v>
      </c>
      <c r="BF14" s="17"/>
      <c r="BG14" s="17"/>
      <c r="BH14" s="23">
        <f t="shared" ref="BH14:BH15" si="31">BG14-BB14</f>
        <v>-30</v>
      </c>
      <c r="BJ14" s="102">
        <f t="shared" ref="BJ14:BJ15" si="32">(BC14+BD14*2)*8</f>
        <v>48</v>
      </c>
      <c r="BK14">
        <f t="shared" ref="BK14:BK16" si="33">BJ14*BI14</f>
        <v>0</v>
      </c>
      <c r="BM14">
        <f t="shared" ref="BM14:BM16" si="34">BL14-BK14</f>
        <v>0</v>
      </c>
      <c r="BP14" s="37">
        <f t="shared" ref="BP14:BP15" si="35">(AZ14/6)-BA14</f>
        <v>0.33333333333333304</v>
      </c>
    </row>
    <row r="15" spans="1:69" ht="15.75" x14ac:dyDescent="0.25">
      <c r="A15" s="19">
        <v>6</v>
      </c>
      <c r="B15" s="103" t="s">
        <v>220</v>
      </c>
      <c r="C15" s="104" t="s">
        <v>219</v>
      </c>
      <c r="D15" s="84"/>
      <c r="E15" s="105" t="s">
        <v>182</v>
      </c>
      <c r="F15" s="86" t="s">
        <v>28</v>
      </c>
      <c r="G15" s="86" t="s">
        <v>26</v>
      </c>
      <c r="H15" s="86" t="s">
        <v>26</v>
      </c>
      <c r="I15" s="86" t="s">
        <v>26</v>
      </c>
      <c r="J15" s="86" t="s">
        <v>227</v>
      </c>
      <c r="K15" s="86" t="s">
        <v>23</v>
      </c>
      <c r="L15" s="86" t="s">
        <v>26</v>
      </c>
      <c r="M15" s="86" t="s">
        <v>28</v>
      </c>
      <c r="N15" s="68" t="s">
        <v>26</v>
      </c>
      <c r="O15" s="68" t="s">
        <v>25</v>
      </c>
      <c r="P15" s="68" t="s">
        <v>26</v>
      </c>
      <c r="Q15" s="68" t="s">
        <v>27</v>
      </c>
      <c r="R15" s="68" t="s">
        <v>27</v>
      </c>
      <c r="S15" s="68" t="s">
        <v>23</v>
      </c>
      <c r="T15" s="79" t="s">
        <v>28</v>
      </c>
      <c r="U15" s="68" t="s">
        <v>26</v>
      </c>
      <c r="V15" s="86" t="s">
        <v>24</v>
      </c>
      <c r="W15" s="86" t="s">
        <v>26</v>
      </c>
      <c r="X15" s="86" t="s">
        <v>26</v>
      </c>
      <c r="Y15" s="86" t="s">
        <v>27</v>
      </c>
      <c r="Z15" s="86" t="s">
        <v>23</v>
      </c>
      <c r="AA15" s="86" t="s">
        <v>28</v>
      </c>
      <c r="AB15" s="86" t="s">
        <v>26</v>
      </c>
      <c r="AC15" s="86" t="s">
        <v>26</v>
      </c>
      <c r="AD15" s="86" t="s">
        <v>227</v>
      </c>
      <c r="AE15" s="86" t="s">
        <v>26</v>
      </c>
      <c r="AF15" s="86" t="s">
        <v>23</v>
      </c>
      <c r="AG15" s="86" t="s">
        <v>27</v>
      </c>
      <c r="AH15" s="106" t="s">
        <v>26</v>
      </c>
      <c r="AI15" s="106" t="s">
        <v>28</v>
      </c>
      <c r="AJ15" s="106" t="s">
        <v>26</v>
      </c>
      <c r="AK15" s="87">
        <f t="shared" si="18"/>
        <v>1</v>
      </c>
      <c r="AL15" s="19">
        <f t="shared" si="19"/>
        <v>14</v>
      </c>
      <c r="AM15" s="19">
        <f t="shared" si="20"/>
        <v>4</v>
      </c>
      <c r="AN15" s="19">
        <f>COUNTIF(F15:AJ15,"G")</f>
        <v>0</v>
      </c>
      <c r="AO15" s="19">
        <f>COUNTIF(F15:U15,"C/O")*1</f>
        <v>0</v>
      </c>
      <c r="AP15" s="19">
        <f t="shared" si="21"/>
        <v>5</v>
      </c>
      <c r="AQ15" s="19">
        <f t="shared" si="22"/>
        <v>0</v>
      </c>
      <c r="AR15" s="19">
        <f t="shared" si="23"/>
        <v>2</v>
      </c>
      <c r="AS15" s="19">
        <f>COUNTIF(F15:U15,"N+M")*1</f>
        <v>0</v>
      </c>
      <c r="AT15" s="88">
        <f>COUNTIF(F15:U15,"P/O")+COUNTIF(F15:U15,"M/O")+COUNTIF(F15:U15,"E/O")+COUNTIF(F15:U15,"N/O")+COUNTIF(F15:U15,"G/O")</f>
        <v>0</v>
      </c>
      <c r="AU15" s="88">
        <f>COUNTIF(F15:U15,"DD/O")*2</f>
        <v>0</v>
      </c>
      <c r="AV15" s="19">
        <f t="shared" si="24"/>
        <v>4</v>
      </c>
      <c r="AW15" s="19">
        <f>COUNTIF(F15:AJ15,"A")</f>
        <v>1</v>
      </c>
      <c r="AX15" s="88">
        <f>COUNTIF(F15:U15,"P/GH")+COUNTIF(F15:U15,"M/GH")+COUNTIF(F15:U15,"E/GH")+COUNTIF(F15:U15,"N/GH")+COUNTIF(F15:U15,"G/GH")</f>
        <v>0</v>
      </c>
      <c r="AY15" s="19">
        <f>COUNTIF(F15:U15,"GH")*1</f>
        <v>0</v>
      </c>
      <c r="AZ15" s="89">
        <f t="shared" si="25"/>
        <v>26</v>
      </c>
      <c r="BA15" s="16">
        <f t="shared" si="26"/>
        <v>4</v>
      </c>
      <c r="BB15" s="90">
        <f t="shared" si="27"/>
        <v>30</v>
      </c>
      <c r="BC15" s="90">
        <f t="shared" si="28"/>
        <v>7</v>
      </c>
      <c r="BD15" s="90">
        <f t="shared" si="29"/>
        <v>0</v>
      </c>
      <c r="BE15" s="90">
        <f t="shared" si="30"/>
        <v>0</v>
      </c>
      <c r="BF15" s="20"/>
      <c r="BG15" s="20"/>
      <c r="BH15" s="16">
        <f t="shared" si="31"/>
        <v>-30</v>
      </c>
      <c r="BI15" s="4"/>
      <c r="BJ15" s="107">
        <f t="shared" si="32"/>
        <v>56</v>
      </c>
      <c r="BK15" s="4">
        <f t="shared" si="33"/>
        <v>0</v>
      </c>
      <c r="BL15" s="4"/>
      <c r="BM15" s="4">
        <f t="shared" si="34"/>
        <v>0</v>
      </c>
      <c r="BP15" s="37">
        <f t="shared" si="35"/>
        <v>0.33333333333333304</v>
      </c>
    </row>
    <row r="16" spans="1:69" x14ac:dyDescent="0.25">
      <c r="A16" s="91"/>
      <c r="B16" s="92"/>
      <c r="C16" s="92"/>
      <c r="D16" s="92"/>
      <c r="E16" s="92"/>
      <c r="F16" s="93"/>
      <c r="G16" s="93"/>
      <c r="H16" s="93"/>
      <c r="I16" s="93"/>
      <c r="J16" s="93"/>
      <c r="K16" s="93"/>
      <c r="L16" s="94"/>
      <c r="M16" s="95"/>
      <c r="N16" s="94"/>
      <c r="O16" s="94"/>
      <c r="P16" s="94"/>
      <c r="Q16" s="94"/>
      <c r="R16" s="94"/>
      <c r="S16" s="94"/>
      <c r="T16" s="94"/>
      <c r="U16" s="94"/>
      <c r="V16" s="94"/>
      <c r="W16" s="94"/>
      <c r="X16" s="94"/>
      <c r="Y16" s="94"/>
      <c r="Z16" s="94"/>
      <c r="AA16" s="94"/>
      <c r="AB16" s="94"/>
      <c r="AC16" s="94"/>
      <c r="AD16" s="94"/>
      <c r="AE16" s="94"/>
      <c r="AF16" s="94"/>
      <c r="AG16" s="94"/>
      <c r="AH16" s="94"/>
      <c r="AI16" s="94"/>
      <c r="AJ16" s="94"/>
      <c r="AK16" s="96">
        <f>SUM(F16:AJ16)</f>
        <v>0</v>
      </c>
      <c r="AL16" s="97"/>
      <c r="AM16" s="97"/>
      <c r="AN16" s="97"/>
      <c r="AO16" s="97"/>
      <c r="AP16" s="98"/>
      <c r="AQ16" s="98"/>
      <c r="AR16" s="98"/>
      <c r="AS16" s="98"/>
      <c r="AT16" s="98"/>
      <c r="AU16" s="98"/>
      <c r="AV16" s="98"/>
      <c r="AW16" s="98"/>
      <c r="AX16" s="98"/>
      <c r="AY16" s="98"/>
      <c r="AZ16" s="97">
        <f>SUM(AZ10:AZ15)</f>
        <v>153</v>
      </c>
      <c r="BA16" s="97">
        <f t="shared" si="26"/>
        <v>25</v>
      </c>
      <c r="BB16" s="97">
        <f>SUM(BB10:BB15)</f>
        <v>178</v>
      </c>
      <c r="BC16" s="99">
        <f>SUM(BC10:BC15)</f>
        <v>24</v>
      </c>
      <c r="BD16" s="99">
        <f>SUM(BD10:BD15)</f>
        <v>0</v>
      </c>
      <c r="BE16" s="99"/>
      <c r="BF16" s="99"/>
      <c r="BG16" s="108"/>
      <c r="BH16" s="108"/>
      <c r="BI16" s="108"/>
      <c r="BJ16" s="109">
        <f>SUM(BJ10:BJ15)</f>
        <v>192</v>
      </c>
      <c r="BK16" s="21">
        <f t="shared" si="33"/>
        <v>0</v>
      </c>
      <c r="BL16" s="21"/>
      <c r="BM16" s="21">
        <f t="shared" si="34"/>
        <v>0</v>
      </c>
    </row>
  </sheetData>
  <mergeCells count="7">
    <mergeCell ref="B1:AW1"/>
    <mergeCell ref="B2:AW2"/>
    <mergeCell ref="B3:AW3"/>
    <mergeCell ref="F4:R4"/>
    <mergeCell ref="B5:AW5"/>
    <mergeCell ref="B6:E7"/>
    <mergeCell ref="F6:AW7"/>
  </mergeCells>
  <conditionalFormatting sqref="BE10:BE16 AY10:AY15 AO10:AS15">
    <cfRule type="cellIs" dxfId="90" priority="384" operator="greaterThan">
      <formula>0</formula>
    </cfRule>
  </conditionalFormatting>
  <conditionalFormatting sqref="BP10:BP15">
    <cfRule type="containsText" dxfId="89" priority="38" operator="containsText" text="Compliance">
      <formula>NOT(ISERROR(SEARCH("Compliance",BP10)))</formula>
    </cfRule>
  </conditionalFormatting>
  <conditionalFormatting sqref="BP10:BP15">
    <cfRule type="containsText" dxfId="88" priority="37" operator="containsText" text="Non Compliance">
      <formula>NOT(ISERROR(SEARCH("Non Compliance",BP10)))</formula>
    </cfRule>
  </conditionalFormatting>
  <conditionalFormatting sqref="AP9:AS9">
    <cfRule type="cellIs" dxfId="87" priority="107" operator="greaterThan">
      <formula>0</formula>
    </cfRule>
  </conditionalFormatting>
  <conditionalFormatting sqref="BE10:BE15">
    <cfRule type="cellIs" dxfId="86" priority="106" operator="lessThan">
      <formula>0</formula>
    </cfRule>
  </conditionalFormatting>
  <conditionalFormatting sqref="BH14:BH15 BH10:BI13">
    <cfRule type="cellIs" dxfId="85" priority="105" operator="equal">
      <formula>FALSE</formula>
    </cfRule>
  </conditionalFormatting>
  <conditionalFormatting sqref="B9:C9">
    <cfRule type="duplicateValues" dxfId="84" priority="103"/>
    <cfRule type="duplicateValues" dxfId="83" priority="104"/>
  </conditionalFormatting>
  <conditionalFormatting sqref="B9:C9">
    <cfRule type="duplicateValues" dxfId="82" priority="101"/>
    <cfRule type="duplicateValues" dxfId="81" priority="102"/>
  </conditionalFormatting>
  <conditionalFormatting sqref="B9:C9">
    <cfRule type="duplicateValues" dxfId="80" priority="100"/>
  </conditionalFormatting>
  <conditionalFormatting sqref="B9:C9">
    <cfRule type="duplicateValues" dxfId="79" priority="97"/>
    <cfRule type="duplicateValues" dxfId="78" priority="98"/>
    <cfRule type="duplicateValues" dxfId="77" priority="99"/>
  </conditionalFormatting>
  <conditionalFormatting sqref="B9:C9">
    <cfRule type="duplicateValues" dxfId="76" priority="96"/>
  </conditionalFormatting>
  <conditionalFormatting sqref="B9:C9">
    <cfRule type="duplicateValues" dxfId="75" priority="95"/>
  </conditionalFormatting>
  <conditionalFormatting sqref="B9:C9">
    <cfRule type="duplicateValues" dxfId="74" priority="92"/>
    <cfRule type="duplicateValues" dxfId="73" priority="93"/>
    <cfRule type="duplicateValues" dxfId="72" priority="94"/>
  </conditionalFormatting>
  <conditionalFormatting sqref="B8:C8">
    <cfRule type="duplicateValues" dxfId="71" priority="91"/>
  </conditionalFormatting>
  <conditionalFormatting sqref="B8:C8">
    <cfRule type="duplicateValues" dxfId="70" priority="89"/>
    <cfRule type="duplicateValues" dxfId="69" priority="90"/>
  </conditionalFormatting>
  <conditionalFormatting sqref="B8:C8">
    <cfRule type="duplicateValues" dxfId="68" priority="87"/>
    <cfRule type="duplicateValues" dxfId="67" priority="88"/>
  </conditionalFormatting>
  <conditionalFormatting sqref="B8:C8">
    <cfRule type="duplicateValues" dxfId="66" priority="84"/>
    <cfRule type="duplicateValues" dxfId="65" priority="85"/>
    <cfRule type="duplicateValues" dxfId="64" priority="86"/>
  </conditionalFormatting>
  <conditionalFormatting sqref="B8:C8">
    <cfRule type="duplicateValues" dxfId="63" priority="83"/>
  </conditionalFormatting>
  <conditionalFormatting sqref="B8:C8">
    <cfRule type="duplicateValues" dxfId="62" priority="82"/>
  </conditionalFormatting>
  <conditionalFormatting sqref="B8:C8">
    <cfRule type="duplicateValues" dxfId="61" priority="79"/>
    <cfRule type="duplicateValues" dxfId="60" priority="80"/>
    <cfRule type="duplicateValues" dxfId="59" priority="81"/>
  </conditionalFormatting>
  <conditionalFormatting sqref="F11:G11 J11:U11 F13:U15 H10:H11 I10:I12 AJ10:AJ14">
    <cfRule type="cellIs" dxfId="56" priority="30" operator="equal">
      <formula>"A"</formula>
    </cfRule>
  </conditionalFormatting>
  <conditionalFormatting sqref="AJ10:AJ14">
    <cfRule type="cellIs" dxfId="55" priority="29" operator="equal">
      <formula>"O"</formula>
    </cfRule>
  </conditionalFormatting>
  <conditionalFormatting sqref="H10:H11 F11:G11 J11:U11 F13:U15 I10:I12">
    <cfRule type="cellIs" dxfId="54" priority="25" operator="equal">
      <formula>"O"</formula>
    </cfRule>
    <cfRule type="cellIs" dxfId="53" priority="26" operator="equal">
      <formula>"O"</formula>
    </cfRule>
  </conditionalFormatting>
  <conditionalFormatting sqref="F8:AJ9 L10:U15">
    <cfRule type="cellIs" dxfId="52" priority="24" operator="equal">
      <formula>"M+E"</formula>
    </cfRule>
  </conditionalFormatting>
  <conditionalFormatting sqref="AJ10:AJ14">
    <cfRule type="cellIs" dxfId="51" priority="20" operator="equal">
      <formula>"M+N"</formula>
    </cfRule>
    <cfRule type="cellIs" dxfId="50" priority="21" operator="equal">
      <formula>"E+N"</formula>
    </cfRule>
    <cfRule type="cellIs" dxfId="49" priority="22" operator="equal">
      <formula>"M+E"</formula>
    </cfRule>
  </conditionalFormatting>
  <conditionalFormatting sqref="H10:H11 F11:G11 T17:AJ1048576 J11:AJ11 T8:AJ10 T12:AJ12 T15:AJ15 F13:AJ14 I10:I12">
    <cfRule type="cellIs" dxfId="48" priority="18" operator="equal">
      <formula>"E+N"</formula>
    </cfRule>
    <cfRule type="cellIs" dxfId="47" priority="19" operator="equal">
      <formula>"M+E"</formula>
    </cfRule>
  </conditionalFormatting>
  <conditionalFormatting sqref="G10 Q10 J10 G12 N12">
    <cfRule type="cellIs" dxfId="46" priority="16" operator="equal">
      <formula>"A"</formula>
    </cfRule>
    <cfRule type="cellIs" dxfId="45" priority="17" operator="equal">
      <formula>"O"</formula>
    </cfRule>
  </conditionalFormatting>
  <conditionalFormatting sqref="K12 N10:U10 N12:U12">
    <cfRule type="cellIs" dxfId="44" priority="15" operator="equal">
      <formula>"DD"</formula>
    </cfRule>
  </conditionalFormatting>
  <conditionalFormatting sqref="K12 O10:U10 O12:U12 V17:AJ1048576 V10:AJ15">
    <cfRule type="cellIs" dxfId="43" priority="13" operator="equal">
      <formula>"O"</formula>
    </cfRule>
    <cfRule type="cellIs" dxfId="42" priority="14" operator="equal">
      <formula>"A"</formula>
    </cfRule>
  </conditionalFormatting>
  <conditionalFormatting sqref="F10:U15 AJ10:AK15">
    <cfRule type="cellIs" dxfId="41" priority="12" operator="equal">
      <formula>"PR"</formula>
    </cfRule>
  </conditionalFormatting>
  <conditionalFormatting sqref="K12 O12:U12 F13:U14 F10:H11 J10:U11 I10:I12 AJ10:AJ14">
    <cfRule type="cellIs" dxfId="40" priority="10" operator="equal">
      <formula>"O"</formula>
    </cfRule>
    <cfRule type="cellIs" dxfId="39" priority="11" operator="equal">
      <formula>"A"</formula>
    </cfRule>
  </conditionalFormatting>
  <conditionalFormatting sqref="V8:AJ9">
    <cfRule type="cellIs" dxfId="38" priority="8" operator="equal">
      <formula>"O"</formula>
    </cfRule>
    <cfRule type="cellIs" dxfId="37" priority="9" operator="equal">
      <formula>"A"</formula>
    </cfRule>
  </conditionalFormatting>
  <conditionalFormatting sqref="T16:AJ16">
    <cfRule type="cellIs" dxfId="36" priority="4" operator="equal">
      <formula>"E+N"</formula>
    </cfRule>
    <cfRule type="cellIs" dxfId="35" priority="5" operator="equal">
      <formula>"M+E"</formula>
    </cfRule>
  </conditionalFormatting>
  <conditionalFormatting sqref="V16:AJ16">
    <cfRule type="cellIs" dxfId="34" priority="2" operator="equal">
      <formula>"O"</formula>
    </cfRule>
    <cfRule type="cellIs" dxfId="33" priority="3" operator="equal">
      <formula>"A"</formula>
    </cfRule>
  </conditionalFormatting>
  <conditionalFormatting sqref="B16:C1048576 B8:C9">
    <cfRule type="duplicateValues" dxfId="32" priority="29633"/>
  </conditionalFormatting>
  <conditionalFormatting sqref="B10">
    <cfRule type="duplicateValues" dxfId="1" priority="29863"/>
  </conditionalFormatting>
  <conditionalFormatting sqref="B11:B15">
    <cfRule type="duplicateValues" dxfId="0" priority="1"/>
  </conditionalFormatting>
  <pageMargins left="0.7" right="0.7" top="0.75" bottom="0.75" header="0.3" footer="0.3"/>
  <pageSetup paperSize="9" scale="67" fitToHeight="0" orientation="landscape" verticalDpi="0" r:id="rId1"/>
</worksheet>
</file>

<file path=docMetadata/LabelInfo.xml><?xml version="1.0" encoding="utf-8"?>
<clbl:labelList xmlns:clbl="http://schemas.microsoft.com/office/2020/mipLabelMetadata">
  <clbl:label id="{705c9e18-d393-4470-8b67-9616c62ec31f}" enabled="1" method="Standard" siteId="{c5d1e823-e2b8-46bf-92ff-84f54313e0a5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Muster Roll</vt:lpstr>
      <vt:lpstr>OT</vt:lpstr>
      <vt:lpstr>'Muster Roll'!Print_Area</vt:lpstr>
      <vt:lpstr>OT!Print_Area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Vikram Singh</dc:creator>
  <cp:lastModifiedBy>Vikas</cp:lastModifiedBy>
  <cp:lastPrinted>2023-06-08T06:04:01Z</cp:lastPrinted>
  <dcterms:created xsi:type="dcterms:W3CDTF">2022-08-24T10:09:03Z</dcterms:created>
  <dcterms:modified xsi:type="dcterms:W3CDTF">2023-06-08T06:06:09Z</dcterms:modified>
</cp:coreProperties>
</file>